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495" windowWidth="16380" windowHeight="7590" tabRatio="605" firstSheet="3" activeTab="4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Muži, J do 20 a 23 let, Veterán" sheetId="6" state="hidden" r:id="rId6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25725"/>
</workbook>
</file>

<file path=xl/calcChain.xml><?xml version="1.0" encoding="utf-8"?>
<calcChain xmlns="http://schemas.openxmlformats.org/spreadsheetml/2006/main">
  <c r="J6" i="4"/>
  <c r="F6"/>
  <c r="J13"/>
  <c r="F13"/>
  <c r="N10" i="5"/>
  <c r="N15"/>
  <c r="N7"/>
  <c r="N17"/>
  <c r="N6"/>
  <c r="N5"/>
  <c r="N18"/>
  <c r="N19"/>
  <c r="J10"/>
  <c r="J15"/>
  <c r="J7"/>
  <c r="J17"/>
  <c r="J6"/>
  <c r="J5"/>
  <c r="J18"/>
  <c r="J19"/>
  <c r="F10"/>
  <c r="F15"/>
  <c r="F7"/>
  <c r="F17"/>
  <c r="F6"/>
  <c r="F5"/>
  <c r="F18"/>
  <c r="F19"/>
  <c r="O19" l="1"/>
  <c r="P19" s="1"/>
  <c r="O5"/>
  <c r="P5" s="1"/>
  <c r="O18"/>
  <c r="P18" s="1"/>
  <c r="O6"/>
  <c r="P6" s="1"/>
  <c r="O7"/>
  <c r="P7" s="1"/>
  <c r="O17"/>
  <c r="P17" s="1"/>
  <c r="O15"/>
  <c r="P15" s="1"/>
  <c r="O10"/>
  <c r="P10" s="1"/>
  <c r="N20"/>
  <c r="J20"/>
  <c r="N14"/>
  <c r="J14"/>
  <c r="F20"/>
  <c r="F14"/>
  <c r="F21"/>
  <c r="F12"/>
  <c r="F8"/>
  <c r="F9"/>
  <c r="F16"/>
  <c r="F11"/>
  <c r="J31" i="4"/>
  <c r="F42"/>
  <c r="F41"/>
  <c r="F40"/>
  <c r="F39"/>
  <c r="F38"/>
  <c r="F37"/>
  <c r="F23"/>
  <c r="F34"/>
  <c r="F12"/>
  <c r="F18"/>
  <c r="F24"/>
  <c r="F15"/>
  <c r="F22"/>
  <c r="F10"/>
  <c r="F32"/>
  <c r="F33"/>
  <c r="F26"/>
  <c r="F16"/>
  <c r="F9"/>
  <c r="F28"/>
  <c r="F36"/>
  <c r="F27"/>
  <c r="F11"/>
  <c r="F8"/>
  <c r="F30"/>
  <c r="F20"/>
  <c r="F21"/>
  <c r="F35"/>
  <c r="F5"/>
  <c r="F14"/>
  <c r="F19"/>
  <c r="F25"/>
  <c r="F31"/>
  <c r="F29"/>
  <c r="F17"/>
  <c r="F13" i="5"/>
  <c r="F7" i="4"/>
  <c r="J21"/>
  <c r="E6" i="3"/>
  <c r="I6"/>
  <c r="M6"/>
  <c r="N6"/>
  <c r="E7"/>
  <c r="I7"/>
  <c r="M7"/>
  <c r="N7"/>
  <c r="E8"/>
  <c r="I8"/>
  <c r="M8"/>
  <c r="N8"/>
  <c r="E10"/>
  <c r="I10"/>
  <c r="M10"/>
  <c r="N10"/>
  <c r="O10"/>
  <c r="E11"/>
  <c r="I11"/>
  <c r="M11"/>
  <c r="N11"/>
  <c r="E12"/>
  <c r="I12"/>
  <c r="M12"/>
  <c r="N12"/>
  <c r="E14"/>
  <c r="I14"/>
  <c r="M14"/>
  <c r="N14"/>
  <c r="E15"/>
  <c r="I15"/>
  <c r="M15"/>
  <c r="N15"/>
  <c r="O15"/>
  <c r="E16"/>
  <c r="I16"/>
  <c r="M16"/>
  <c r="N16"/>
  <c r="E17"/>
  <c r="I17"/>
  <c r="M17"/>
  <c r="N17"/>
  <c r="E19"/>
  <c r="I19"/>
  <c r="M19"/>
  <c r="N19"/>
  <c r="E20"/>
  <c r="I20"/>
  <c r="M20"/>
  <c r="N20"/>
  <c r="O20"/>
  <c r="E21"/>
  <c r="I21"/>
  <c r="M21"/>
  <c r="N21"/>
  <c r="E22"/>
  <c r="I22"/>
  <c r="M22"/>
  <c r="N22"/>
  <c r="E24"/>
  <c r="I24"/>
  <c r="M24"/>
  <c r="N24"/>
  <c r="E25"/>
  <c r="I25"/>
  <c r="M25"/>
  <c r="N25"/>
  <c r="O25"/>
  <c r="E26"/>
  <c r="I26"/>
  <c r="M26"/>
  <c r="N26"/>
  <c r="E27"/>
  <c r="I27"/>
  <c r="M27"/>
  <c r="N27"/>
  <c r="E29"/>
  <c r="I29"/>
  <c r="M29"/>
  <c r="N29"/>
  <c r="E30"/>
  <c r="I30"/>
  <c r="M30"/>
  <c r="N30"/>
  <c r="E31"/>
  <c r="I31"/>
  <c r="M31"/>
  <c r="N31"/>
  <c r="E33"/>
  <c r="I33"/>
  <c r="M33"/>
  <c r="N33"/>
  <c r="E34"/>
  <c r="I34"/>
  <c r="M34"/>
  <c r="N34"/>
  <c r="E36"/>
  <c r="I36"/>
  <c r="M36"/>
  <c r="N36"/>
  <c r="E37"/>
  <c r="I37"/>
  <c r="M37"/>
  <c r="N37"/>
  <c r="E6" i="2"/>
  <c r="I6"/>
  <c r="M6"/>
  <c r="N6"/>
  <c r="E7"/>
  <c r="I7"/>
  <c r="M7"/>
  <c r="N7"/>
  <c r="E8"/>
  <c r="I8"/>
  <c r="M8"/>
  <c r="N8"/>
  <c r="E10"/>
  <c r="I10"/>
  <c r="M10"/>
  <c r="N10"/>
  <c r="E11"/>
  <c r="I11"/>
  <c r="M11"/>
  <c r="N11"/>
  <c r="E12"/>
  <c r="I12"/>
  <c r="M12"/>
  <c r="N12"/>
  <c r="E14"/>
  <c r="I14"/>
  <c r="M14"/>
  <c r="N14"/>
  <c r="E15"/>
  <c r="I15"/>
  <c r="M15"/>
  <c r="N15"/>
  <c r="E16"/>
  <c r="I16"/>
  <c r="M16"/>
  <c r="N16"/>
  <c r="E18"/>
  <c r="I18"/>
  <c r="M18"/>
  <c r="N18"/>
  <c r="E19"/>
  <c r="I19"/>
  <c r="M19"/>
  <c r="N19"/>
  <c r="E20"/>
  <c r="I20"/>
  <c r="M20"/>
  <c r="N20"/>
  <c r="E21"/>
  <c r="I21"/>
  <c r="M21"/>
  <c r="N21"/>
  <c r="E23"/>
  <c r="I23"/>
  <c r="M23"/>
  <c r="N23"/>
  <c r="E24"/>
  <c r="I24"/>
  <c r="M24"/>
  <c r="N24"/>
  <c r="E25"/>
  <c r="I25"/>
  <c r="M25"/>
  <c r="N25"/>
  <c r="E26"/>
  <c r="I26"/>
  <c r="M26"/>
  <c r="N26"/>
  <c r="E28"/>
  <c r="I28"/>
  <c r="M28"/>
  <c r="N28"/>
  <c r="E29"/>
  <c r="I29"/>
  <c r="M29"/>
  <c r="N29"/>
  <c r="E30"/>
  <c r="I30"/>
  <c r="M30"/>
  <c r="N30"/>
  <c r="E32"/>
  <c r="I32"/>
  <c r="M32"/>
  <c r="N32"/>
  <c r="E33"/>
  <c r="I33"/>
  <c r="M33"/>
  <c r="N33"/>
  <c r="E34"/>
  <c r="I34"/>
  <c r="M34"/>
  <c r="N34"/>
  <c r="E35"/>
  <c r="I35"/>
  <c r="M35"/>
  <c r="N35"/>
  <c r="E36"/>
  <c r="I36"/>
  <c r="M36"/>
  <c r="N36"/>
  <c r="E38"/>
  <c r="I38"/>
  <c r="M38"/>
  <c r="N38"/>
  <c r="E39"/>
  <c r="I39"/>
  <c r="M39"/>
  <c r="N39"/>
  <c r="O39"/>
  <c r="E41"/>
  <c r="I41"/>
  <c r="M41"/>
  <c r="N41"/>
  <c r="O41"/>
  <c r="E42"/>
  <c r="I42"/>
  <c r="M42"/>
  <c r="N42"/>
  <c r="E6" i="6"/>
  <c r="I6"/>
  <c r="M6"/>
  <c r="N6"/>
  <c r="E7"/>
  <c r="I7"/>
  <c r="M7"/>
  <c r="N7"/>
  <c r="O7"/>
  <c r="E10"/>
  <c r="I10"/>
  <c r="M10"/>
  <c r="N10"/>
  <c r="O10"/>
  <c r="E11"/>
  <c r="I11"/>
  <c r="M11"/>
  <c r="N11"/>
  <c r="E14"/>
  <c r="I14"/>
  <c r="M14"/>
  <c r="N14"/>
  <c r="E15"/>
  <c r="I15"/>
  <c r="M15"/>
  <c r="N15"/>
  <c r="O15"/>
  <c r="E16"/>
  <c r="I16"/>
  <c r="M16"/>
  <c r="N16"/>
  <c r="E17"/>
  <c r="I17"/>
  <c r="M17"/>
  <c r="N17"/>
  <c r="O17"/>
  <c r="E18"/>
  <c r="I18"/>
  <c r="M18"/>
  <c r="N18"/>
  <c r="E19"/>
  <c r="I19"/>
  <c r="M19"/>
  <c r="N19"/>
  <c r="O19"/>
  <c r="E20"/>
  <c r="I20"/>
  <c r="M20"/>
  <c r="N20"/>
  <c r="E22"/>
  <c r="I22"/>
  <c r="M22"/>
  <c r="N22"/>
  <c r="O22"/>
  <c r="E23"/>
  <c r="I23"/>
  <c r="M23"/>
  <c r="N23"/>
  <c r="E24"/>
  <c r="I24"/>
  <c r="M24"/>
  <c r="N24"/>
  <c r="O24"/>
  <c r="E27"/>
  <c r="I27"/>
  <c r="M27"/>
  <c r="N27"/>
  <c r="O27"/>
  <c r="E28"/>
  <c r="I28"/>
  <c r="M28"/>
  <c r="N28"/>
  <c r="E30"/>
  <c r="I30"/>
  <c r="M30"/>
  <c r="N30"/>
  <c r="E31"/>
  <c r="I31"/>
  <c r="M31"/>
  <c r="N31"/>
  <c r="O31"/>
  <c r="E32"/>
  <c r="I32"/>
  <c r="M32"/>
  <c r="N32"/>
  <c r="E33"/>
  <c r="I33"/>
  <c r="M33"/>
  <c r="N33"/>
  <c r="O33"/>
  <c r="E34"/>
  <c r="I34"/>
  <c r="M34"/>
  <c r="N34"/>
  <c r="E36"/>
  <c r="I36"/>
  <c r="M36"/>
  <c r="N36"/>
  <c r="O36"/>
  <c r="P36"/>
  <c r="J16" i="4"/>
  <c r="N16"/>
  <c r="J27"/>
  <c r="N27"/>
  <c r="N21"/>
  <c r="J28"/>
  <c r="N28"/>
  <c r="J11"/>
  <c r="N11"/>
  <c r="J9"/>
  <c r="N9"/>
  <c r="J5"/>
  <c r="N5"/>
  <c r="J30"/>
  <c r="N30"/>
  <c r="J8"/>
  <c r="N8"/>
  <c r="J35"/>
  <c r="N35"/>
  <c r="J36"/>
  <c r="N36"/>
  <c r="J20"/>
  <c r="N20"/>
  <c r="J25"/>
  <c r="N25"/>
  <c r="N31"/>
  <c r="J17"/>
  <c r="N17"/>
  <c r="J14"/>
  <c r="N14"/>
  <c r="J29"/>
  <c r="N29"/>
  <c r="J19"/>
  <c r="N19"/>
  <c r="J7"/>
  <c r="N7"/>
  <c r="J26"/>
  <c r="N26"/>
  <c r="J33"/>
  <c r="N33"/>
  <c r="J32"/>
  <c r="N32"/>
  <c r="N6"/>
  <c r="J10"/>
  <c r="N10"/>
  <c r="J22"/>
  <c r="N22"/>
  <c r="J15"/>
  <c r="N15"/>
  <c r="J24"/>
  <c r="N24"/>
  <c r="J18"/>
  <c r="N18"/>
  <c r="J12"/>
  <c r="N12"/>
  <c r="N13"/>
  <c r="J34"/>
  <c r="N34"/>
  <c r="J23"/>
  <c r="N23"/>
  <c r="J37"/>
  <c r="N37"/>
  <c r="J38"/>
  <c r="N38"/>
  <c r="J39"/>
  <c r="N39"/>
  <c r="J40"/>
  <c r="N40"/>
  <c r="J41"/>
  <c r="N41"/>
  <c r="J42"/>
  <c r="N42"/>
  <c r="J11" i="5"/>
  <c r="N11"/>
  <c r="J13"/>
  <c r="N13"/>
  <c r="J16"/>
  <c r="N16"/>
  <c r="J9"/>
  <c r="N9"/>
  <c r="J8"/>
  <c r="N8"/>
  <c r="J12"/>
  <c r="N12"/>
  <c r="J21"/>
  <c r="N21"/>
  <c r="E6" i="1"/>
  <c r="I6"/>
  <c r="M6"/>
  <c r="N6"/>
  <c r="E7"/>
  <c r="I7"/>
  <c r="M7"/>
  <c r="N7"/>
  <c r="O7"/>
  <c r="E8"/>
  <c r="I8"/>
  <c r="M8"/>
  <c r="N8"/>
  <c r="E9"/>
  <c r="I9"/>
  <c r="M9"/>
  <c r="N9"/>
  <c r="E11"/>
  <c r="I11"/>
  <c r="M11"/>
  <c r="N11"/>
  <c r="E12"/>
  <c r="I12"/>
  <c r="M12"/>
  <c r="N12"/>
  <c r="E13"/>
  <c r="I13"/>
  <c r="M13"/>
  <c r="N13"/>
  <c r="O13"/>
  <c r="E15"/>
  <c r="I15"/>
  <c r="M15"/>
  <c r="N15"/>
  <c r="E16"/>
  <c r="I16"/>
  <c r="M16"/>
  <c r="N16"/>
  <c r="O16"/>
  <c r="E17"/>
  <c r="I17"/>
  <c r="M17"/>
  <c r="N17"/>
  <c r="E18"/>
  <c r="I18"/>
  <c r="M18"/>
  <c r="N18"/>
  <c r="O18"/>
  <c r="E20"/>
  <c r="I20"/>
  <c r="M20"/>
  <c r="N20"/>
  <c r="E21"/>
  <c r="I21"/>
  <c r="M21"/>
  <c r="N21"/>
  <c r="O21"/>
  <c r="E22"/>
  <c r="I22"/>
  <c r="M22"/>
  <c r="N22"/>
  <c r="E23"/>
  <c r="I23"/>
  <c r="M23"/>
  <c r="N23"/>
  <c r="O23"/>
  <c r="E25"/>
  <c r="I25"/>
  <c r="M25"/>
  <c r="N25"/>
  <c r="E26"/>
  <c r="I26"/>
  <c r="M26"/>
  <c r="N26"/>
  <c r="E27"/>
  <c r="I27"/>
  <c r="M27"/>
  <c r="N27"/>
  <c r="E28"/>
  <c r="I28"/>
  <c r="M28"/>
  <c r="N28"/>
  <c r="O28"/>
  <c r="E30"/>
  <c r="I30"/>
  <c r="M30"/>
  <c r="N30"/>
  <c r="E31"/>
  <c r="I31"/>
  <c r="M31"/>
  <c r="N31"/>
  <c r="E32"/>
  <c r="I32"/>
  <c r="M32"/>
  <c r="N32"/>
  <c r="O32"/>
  <c r="E34"/>
  <c r="I34"/>
  <c r="M34"/>
  <c r="N34"/>
  <c r="E35"/>
  <c r="I35"/>
  <c r="M35"/>
  <c r="N35"/>
  <c r="E37"/>
  <c r="I37"/>
  <c r="M37"/>
  <c r="N37"/>
  <c r="E38"/>
  <c r="I38"/>
  <c r="M38"/>
  <c r="N38"/>
  <c r="O35"/>
  <c r="O24" i="3"/>
  <c r="O19"/>
  <c r="O14"/>
  <c r="O8"/>
  <c r="O38" i="1"/>
  <c r="P38"/>
  <c r="P34"/>
  <c r="O34"/>
  <c r="P31"/>
  <c r="O31"/>
  <c r="P32"/>
  <c r="O30"/>
  <c r="P30"/>
  <c r="O27"/>
  <c r="P27"/>
  <c r="O26"/>
  <c r="P26"/>
  <c r="O20"/>
  <c r="P23"/>
  <c r="P20"/>
  <c r="O15"/>
  <c r="P15"/>
  <c r="P18"/>
  <c r="O8"/>
  <c r="P8"/>
  <c r="P34" i="6"/>
  <c r="O34"/>
  <c r="O23"/>
  <c r="P24"/>
  <c r="P23"/>
  <c r="O18"/>
  <c r="P18"/>
  <c r="O14"/>
  <c r="P15"/>
  <c r="P14"/>
  <c r="P17"/>
  <c r="P19"/>
  <c r="O6"/>
  <c r="P7"/>
  <c r="P6"/>
  <c r="O38" i="2"/>
  <c r="P39"/>
  <c r="P38"/>
  <c r="P33"/>
  <c r="O33"/>
  <c r="O30"/>
  <c r="P30"/>
  <c r="P28"/>
  <c r="O28"/>
  <c r="P25"/>
  <c r="O25"/>
  <c r="O23"/>
  <c r="P23"/>
  <c r="P20"/>
  <c r="O20"/>
  <c r="O18"/>
  <c r="P18"/>
  <c r="P15"/>
  <c r="O15"/>
  <c r="O12"/>
  <c r="P12"/>
  <c r="P7"/>
  <c r="O7"/>
  <c r="P34" i="3"/>
  <c r="O34"/>
  <c r="P37" i="1"/>
  <c r="O37"/>
  <c r="P22"/>
  <c r="O22"/>
  <c r="P17"/>
  <c r="O17"/>
  <c r="P12"/>
  <c r="O12"/>
  <c r="O11"/>
  <c r="P11"/>
  <c r="P13"/>
  <c r="P6"/>
  <c r="O6"/>
  <c r="P7"/>
  <c r="O32" i="6"/>
  <c r="P32"/>
  <c r="O28"/>
  <c r="P28"/>
  <c r="P27"/>
  <c r="O20"/>
  <c r="P20"/>
  <c r="O16"/>
  <c r="P16"/>
  <c r="O11"/>
  <c r="P11"/>
  <c r="P10"/>
  <c r="O42" i="2"/>
  <c r="P42"/>
  <c r="P41"/>
  <c r="P36"/>
  <c r="O36"/>
  <c r="O34"/>
  <c r="P34"/>
  <c r="P32"/>
  <c r="O32"/>
  <c r="O29"/>
  <c r="P29"/>
  <c r="P26"/>
  <c r="O26"/>
  <c r="O24"/>
  <c r="P24"/>
  <c r="P21"/>
  <c r="O21"/>
  <c r="O19"/>
  <c r="P19"/>
  <c r="P16"/>
  <c r="O16"/>
  <c r="P14"/>
  <c r="O14"/>
  <c r="O11"/>
  <c r="P11"/>
  <c r="P8"/>
  <c r="O8"/>
  <c r="O6"/>
  <c r="P6"/>
  <c r="P36" i="3"/>
  <c r="O36"/>
  <c r="O33"/>
  <c r="P33"/>
  <c r="O30"/>
  <c r="P30"/>
  <c r="P27"/>
  <c r="O27"/>
  <c r="O22"/>
  <c r="P22"/>
  <c r="O17"/>
  <c r="P17"/>
  <c r="O12"/>
  <c r="P12"/>
  <c r="O7"/>
  <c r="P7"/>
  <c r="P35" i="1"/>
  <c r="O25"/>
  <c r="P25"/>
  <c r="P9"/>
  <c r="O9"/>
  <c r="O30" i="6"/>
  <c r="P31"/>
  <c r="P30"/>
  <c r="P35" i="2"/>
  <c r="O35"/>
  <c r="P10"/>
  <c r="O10"/>
  <c r="O37" i="3"/>
  <c r="P37"/>
  <c r="O31"/>
  <c r="P31"/>
  <c r="P29"/>
  <c r="O29"/>
  <c r="O26"/>
  <c r="P24"/>
  <c r="P26"/>
  <c r="O21"/>
  <c r="P20"/>
  <c r="P19"/>
  <c r="P21"/>
  <c r="P15"/>
  <c r="P14"/>
  <c r="P16"/>
  <c r="O16"/>
  <c r="O11"/>
  <c r="P10"/>
  <c r="P11"/>
  <c r="P6"/>
  <c r="P8"/>
  <c r="O6"/>
  <c r="P16" i="1"/>
  <c r="P22" i="6"/>
  <c r="P33"/>
  <c r="P28" i="1"/>
  <c r="O20" i="5" l="1"/>
  <c r="P20" s="1"/>
  <c r="Q11" s="1"/>
  <c r="O8"/>
  <c r="P8" s="1"/>
  <c r="O42" i="4"/>
  <c r="P42" s="1"/>
  <c r="O41"/>
  <c r="P41" s="1"/>
  <c r="O40"/>
  <c r="P40" s="1"/>
  <c r="O39"/>
  <c r="P39" s="1"/>
  <c r="O38"/>
  <c r="P38" s="1"/>
  <c r="O37"/>
  <c r="P37" s="1"/>
  <c r="O34"/>
  <c r="P34" s="1"/>
  <c r="O32"/>
  <c r="P32" s="1"/>
  <c r="O33"/>
  <c r="P33" s="1"/>
  <c r="O31"/>
  <c r="P31" s="1"/>
  <c r="O36"/>
  <c r="P36" s="1"/>
  <c r="O35"/>
  <c r="P35" s="1"/>
  <c r="O30"/>
  <c r="P30" s="1"/>
  <c r="O14"/>
  <c r="O7"/>
  <c r="O16"/>
  <c r="O12"/>
  <c r="O23"/>
  <c r="P23" s="1"/>
  <c r="O24"/>
  <c r="P24" s="1"/>
  <c r="O19"/>
  <c r="O29"/>
  <c r="P29" s="1"/>
  <c r="O8"/>
  <c r="O11"/>
  <c r="O10"/>
  <c r="P10" s="1"/>
  <c r="O18"/>
  <c r="O20"/>
  <c r="P20" s="1"/>
  <c r="O6"/>
  <c r="P6" s="1"/>
  <c r="O28"/>
  <c r="P28" s="1"/>
  <c r="O22"/>
  <c r="P22" s="1"/>
  <c r="O25"/>
  <c r="P25" s="1"/>
  <c r="O17"/>
  <c r="O13"/>
  <c r="P13" s="1"/>
  <c r="O26"/>
  <c r="P26" s="1"/>
  <c r="O27"/>
  <c r="P27" s="1"/>
  <c r="O15"/>
  <c r="O9"/>
  <c r="O14" i="5"/>
  <c r="P14" s="1"/>
  <c r="O9"/>
  <c r="P9" s="1"/>
  <c r="O13"/>
  <c r="P13" s="1"/>
  <c r="O11"/>
  <c r="P11" s="1"/>
  <c r="O16"/>
  <c r="P16" s="1"/>
  <c r="O21"/>
  <c r="P21" s="1"/>
  <c r="Q8" s="1"/>
  <c r="O12"/>
  <c r="P12" s="1"/>
  <c r="O21" i="4"/>
  <c r="P21" s="1"/>
  <c r="O5"/>
  <c r="Q6" i="5" l="1"/>
  <c r="Q10"/>
  <c r="Q12"/>
  <c r="Q14" i="4"/>
  <c r="Q10"/>
  <c r="Q7"/>
  <c r="Q5"/>
  <c r="Q15"/>
  <c r="Q12"/>
  <c r="Q9"/>
  <c r="Q6"/>
  <c r="Q9" i="5"/>
  <c r="Q7"/>
  <c r="Q5"/>
  <c r="Q17"/>
  <c r="Q16"/>
  <c r="Q13"/>
  <c r="P18" i="4"/>
  <c r="P12"/>
  <c r="P16"/>
  <c r="P14"/>
  <c r="P19"/>
  <c r="P15"/>
  <c r="P9"/>
  <c r="P7"/>
  <c r="P5"/>
  <c r="P17"/>
  <c r="P8"/>
  <c r="P11"/>
  <c r="Q21" i="5"/>
  <c r="Q15"/>
  <c r="Q14"/>
  <c r="Q18"/>
  <c r="Q19"/>
  <c r="Q20"/>
  <c r="Q20" i="4" l="1"/>
  <c r="Q18"/>
  <c r="Q21"/>
  <c r="Q19"/>
  <c r="Q16"/>
  <c r="Q17"/>
  <c r="Q13"/>
  <c r="Q11"/>
  <c r="Q22"/>
  <c r="Q23"/>
  <c r="Q8"/>
  <c r="Q24"/>
  <c r="Q26"/>
  <c r="Q28"/>
  <c r="Q30"/>
  <c r="Q32"/>
  <c r="Q34"/>
  <c r="Q36"/>
  <c r="Q25"/>
  <c r="Q27"/>
  <c r="Q29"/>
  <c r="Q31"/>
  <c r="Q33"/>
  <c r="Q35"/>
  <c r="Q37"/>
  <c r="Q41"/>
  <c r="Q42"/>
  <c r="Q38"/>
  <c r="Q40"/>
  <c r="Q39"/>
</calcChain>
</file>

<file path=xl/sharedStrings.xml><?xml version="1.0" encoding="utf-8"?>
<sst xmlns="http://schemas.openxmlformats.org/spreadsheetml/2006/main" count="341" uniqueCount="142">
  <si>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</si>
  <si>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</si>
  <si>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</si>
  <si>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</si>
  <si>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</si>
  <si>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</si>
  <si>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</si>
  <si>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</si>
  <si>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</si>
  <si>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</si>
  <si>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</si>
  <si>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</si>
  <si>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</si>
  <si>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</si>
  <si>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</si>
  <si>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</si>
  <si>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</si>
  <si>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</si>
  <si>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</si>
  <si>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</si>
  <si>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</si>
  <si>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</si>
  <si>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</si>
  <si>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</si>
  <si>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</si>
  <si>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</si>
  <si>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</si>
  <si>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</si>
  <si>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</si>
  <si>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</si>
  <si>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</si>
  <si>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</si>
  <si>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</si>
  <si>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</si>
  <si>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</si>
  <si>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</si>
  <si>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</si>
  <si>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</si>
  <si>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</si>
  <si>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</si>
  <si>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</si>
  <si>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</si>
  <si>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</si>
  <si>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</si>
  <si>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</si>
  <si>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</si>
  <si>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</si>
  <si>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</si>
  <si>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</si>
  <si>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</si>
  <si>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</si>
  <si>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</si>
  <si>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</si>
  <si>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</si>
  <si>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</si>
  <si>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</si>
  <si>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</si>
  <si>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</si>
  <si>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</si>
  <si>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</si>
  <si>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</si>
  <si>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</si>
  <si>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</si>
  <si>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</si>
  <si>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Lutter Milan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</si>
  <si>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</si>
  <si>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</si>
  <si>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</si>
  <si>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</si>
  <si>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</si>
  <si>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</si>
  <si>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</si>
  <si>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</si>
  <si>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</si>
  <si>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Kužílek Oldřich</t>
  </si>
  <si>
    <t>Zlín</t>
  </si>
  <si>
    <t>Brhel Pavel</t>
  </si>
  <si>
    <t>Brno</t>
  </si>
  <si>
    <t>Fiala Lukáš</t>
  </si>
  <si>
    <t>Vybíral Josef</t>
  </si>
  <si>
    <t>Pracz Tomáš</t>
  </si>
  <si>
    <t>Bohdaneč</t>
  </si>
  <si>
    <t>3.</t>
  </si>
  <si>
    <t>Uher Roman</t>
  </si>
  <si>
    <t>Gergela Milan</t>
  </si>
  <si>
    <t>Kessner Michal</t>
  </si>
  <si>
    <t>Bohun Lukáš</t>
  </si>
  <si>
    <t>94 kg</t>
  </si>
  <si>
    <t>Hořák Ladislav</t>
  </si>
  <si>
    <t>Zouhar Pavel</t>
  </si>
  <si>
    <t>105 kg</t>
  </si>
  <si>
    <t>Štancl Lubomír</t>
  </si>
  <si>
    <t>Kejík Tomáš</t>
  </si>
  <si>
    <t>Zelenák Jan</t>
  </si>
  <si>
    <t>Knychal Radek</t>
  </si>
  <si>
    <t>Doležel Vladislav</t>
  </si>
  <si>
    <t>nad 105 kg</t>
  </si>
  <si>
    <t>Drbal Martin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</si>
  <si>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</si>
  <si>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</si>
  <si>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</si>
  <si>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</si>
  <si>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</si>
  <si>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SPČ Olomouc</t>
  </si>
  <si>
    <t>Kadlec Aleš</t>
  </si>
  <si>
    <t>TAK Hellas Brno</t>
  </si>
  <si>
    <t>Maruška Vítězslav</t>
  </si>
  <si>
    <t>Bonaventurová Michaela</t>
  </si>
  <si>
    <t>Říhová Lucie</t>
  </si>
  <si>
    <t>Pohár Milana Luttera 2019</t>
  </si>
  <si>
    <t>Hayek Zuzana</t>
  </si>
  <si>
    <t>TAK Helas Brno</t>
  </si>
  <si>
    <t>Melichová Natálie</t>
  </si>
  <si>
    <t>Vzpírání Haná</t>
  </si>
  <si>
    <t>Janíčková Kamila</t>
  </si>
  <si>
    <t>Mamulová Veronika</t>
  </si>
  <si>
    <t>Chatrná Klára</t>
  </si>
  <si>
    <t>Jáňová Alice</t>
  </si>
  <si>
    <t>Žembová Lenka</t>
  </si>
  <si>
    <t>KOFI Trenčín</t>
  </si>
  <si>
    <t>Zelentsova Elizaveta</t>
  </si>
  <si>
    <t>Mejzlíková Karolína</t>
  </si>
  <si>
    <t>Horná Ivana</t>
  </si>
  <si>
    <t>Pliska Tomáš</t>
  </si>
  <si>
    <t>L.Šumperk</t>
  </si>
  <si>
    <t>Molnár Jan</t>
  </si>
  <si>
    <t>Absolon Tadeáš</t>
  </si>
  <si>
    <t>Rudolf Jan</t>
  </si>
  <si>
    <t>Hlaváček Tomáš</t>
  </si>
  <si>
    <t>Zahrádka Jan</t>
  </si>
  <si>
    <t>Podhajský Vojtěch</t>
  </si>
  <si>
    <t>Okurek Martin</t>
  </si>
  <si>
    <t>Háb Josef</t>
  </si>
  <si>
    <t>Solař Peter</t>
  </si>
  <si>
    <t>Maršálek Josef</t>
  </si>
  <si>
    <t>Kuchař Tomáš</t>
  </si>
  <si>
    <t>Velš Jaroslav</t>
  </si>
  <si>
    <t>Smékal Jan</t>
  </si>
  <si>
    <t>Javůrková Klára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</si>
  <si>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Vladislav Doležel, Slávka Lepíková, Sekanina Zdeněk, Jaromír Jílek, Zdeněk Klusák, Hertlová Simona</t>
    </r>
  </si>
  <si>
    <t>Vlašic Karel</t>
  </si>
  <si>
    <t>Brno-Obřany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</si>
</sst>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27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4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6"/>
      </patternFill>
    </fill>
  </fills>
  <borders count="8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4" fillId="0" borderId="17" xfId="0" applyNumberFormat="1" applyFont="1" applyBorder="1"/>
    <xf numFmtId="166" fontId="4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vertical="center"/>
    </xf>
    <xf numFmtId="166" fontId="4" fillId="0" borderId="15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ill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42" xfId="0" applyBorder="1"/>
    <xf numFmtId="0" fontId="5" fillId="0" borderId="42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6" fontId="7" fillId="0" borderId="36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13" fillId="0" borderId="0" xfId="0" applyFont="1"/>
    <xf numFmtId="166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Border="1" applyAlignment="1">
      <alignment horizontal="left" vertic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29" xfId="0" applyNumberFormat="1" applyFont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left" vertical="center"/>
    </xf>
    <xf numFmtId="166" fontId="4" fillId="0" borderId="35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8" fontId="4" fillId="0" borderId="6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4" fontId="0" fillId="0" borderId="0" xfId="0" applyNumberFormat="1"/>
    <xf numFmtId="0" fontId="4" fillId="0" borderId="65" xfId="0" applyFont="1" applyBorder="1"/>
    <xf numFmtId="0" fontId="4" fillId="0" borderId="65" xfId="0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0" fillId="3" borderId="0" xfId="0" applyNumberForma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5" borderId="32" xfId="0" applyNumberForma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165" fontId="0" fillId="0" borderId="70" xfId="0" applyNumberForma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0" fontId="22" fillId="2" borderId="69" xfId="0" applyFont="1" applyFill="1" applyBorder="1" applyAlignment="1">
      <alignment horizontal="center"/>
    </xf>
    <xf numFmtId="0" fontId="0" fillId="0" borderId="72" xfId="0" applyBorder="1" applyAlignment="1">
      <alignment vertical="center"/>
    </xf>
    <xf numFmtId="2" fontId="0" fillId="0" borderId="73" xfId="0" applyNumberFormat="1" applyBorder="1" applyAlignment="1">
      <alignment horizontal="center" vertical="center"/>
    </xf>
    <xf numFmtId="0" fontId="0" fillId="3" borderId="73" xfId="0" applyFill="1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166" fontId="0" fillId="0" borderId="73" xfId="0" applyNumberForma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165" fontId="0" fillId="0" borderId="76" xfId="0" applyNumberFormat="1" applyBorder="1" applyAlignment="1">
      <alignment horizontal="center"/>
    </xf>
    <xf numFmtId="0" fontId="22" fillId="2" borderId="74" xfId="0" applyFont="1" applyFill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0" fontId="0" fillId="0" borderId="73" xfId="0" applyBorder="1" applyAlignment="1">
      <alignment horizontal="center" vertical="center"/>
    </xf>
    <xf numFmtId="2" fontId="0" fillId="0" borderId="73" xfId="0" applyNumberFormat="1" applyBorder="1" applyAlignment="1">
      <alignment horizontal="center"/>
    </xf>
    <xf numFmtId="2" fontId="0" fillId="3" borderId="73" xfId="0" applyNumberFormat="1" applyFill="1" applyBorder="1" applyAlignment="1">
      <alignment horizontal="center"/>
    </xf>
    <xf numFmtId="0" fontId="0" fillId="0" borderId="73" xfId="0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0" fillId="3" borderId="72" xfId="0" applyNumberFormat="1" applyFill="1" applyBorder="1" applyAlignment="1">
      <alignment horizontal="left" vertical="center"/>
    </xf>
    <xf numFmtId="0" fontId="0" fillId="0" borderId="67" xfId="0" applyBorder="1" applyAlignment="1">
      <alignment vertical="center"/>
    </xf>
    <xf numFmtId="166" fontId="0" fillId="3" borderId="73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" fontId="0" fillId="0" borderId="68" xfId="0" applyNumberFormat="1" applyBorder="1" applyAlignment="1">
      <alignment horizontal="center"/>
    </xf>
    <xf numFmtId="166" fontId="23" fillId="5" borderId="3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165" fontId="0" fillId="0" borderId="80" xfId="0" applyNumberForma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0" fontId="22" fillId="2" borderId="77" xfId="0" applyFont="1" applyFill="1" applyBorder="1" applyAlignment="1">
      <alignment horizontal="center"/>
    </xf>
    <xf numFmtId="166" fontId="0" fillId="3" borderId="73" xfId="0" applyNumberFormat="1" applyFill="1" applyBorder="1" applyAlignment="1">
      <alignment horizontal="center"/>
    </xf>
    <xf numFmtId="166" fontId="15" fillId="3" borderId="73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2" fontId="0" fillId="3" borderId="79" xfId="0" applyNumberForma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166" fontId="0" fillId="3" borderId="79" xfId="0" applyNumberFormat="1" applyFill="1" applyBorder="1" applyAlignment="1">
      <alignment horizontal="center"/>
    </xf>
    <xf numFmtId="166" fontId="15" fillId="3" borderId="79" xfId="0" applyNumberFormat="1" applyFont="1" applyFill="1" applyBorder="1" applyAlignment="1">
      <alignment horizont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8" borderId="0" xfId="0" applyFill="1"/>
    <xf numFmtId="0" fontId="2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164" fontId="0" fillId="7" borderId="0" xfId="0" applyNumberFormat="1" applyFill="1" applyAlignment="1">
      <alignment horizontal="left" vertical="center"/>
    </xf>
    <xf numFmtId="165" fontId="0" fillId="7" borderId="0" xfId="0" applyNumberFormat="1" applyFill="1" applyAlignment="1">
      <alignment vertical="center"/>
    </xf>
    <xf numFmtId="0" fontId="0" fillId="7" borderId="0" xfId="0" applyFill="1" applyAlignment="1">
      <alignment horizontal="left"/>
    </xf>
    <xf numFmtId="164" fontId="0" fillId="7" borderId="0" xfId="0" applyNumberFormat="1" applyFill="1"/>
    <xf numFmtId="165" fontId="0" fillId="7" borderId="0" xfId="0" applyNumberFormat="1" applyFill="1"/>
    <xf numFmtId="0" fontId="4" fillId="7" borderId="0" xfId="0" applyFont="1" applyFill="1" applyBorder="1" applyAlignment="1"/>
    <xf numFmtId="0" fontId="4" fillId="7" borderId="82" xfId="0" applyFont="1" applyFill="1" applyBorder="1" applyAlignment="1"/>
    <xf numFmtId="0" fontId="5" fillId="7" borderId="0" xfId="0" applyFont="1" applyFill="1" applyAlignment="1">
      <alignment horizontal="left"/>
    </xf>
    <xf numFmtId="164" fontId="0" fillId="7" borderId="0" xfId="0" applyNumberFormat="1" applyFill="1" applyAlignment="1">
      <alignment horizontal="left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166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0" xfId="0" applyFill="1"/>
    <xf numFmtId="0" fontId="22" fillId="9" borderId="2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0" fillId="10" borderId="0" xfId="0" applyFill="1"/>
    <xf numFmtId="166" fontId="21" fillId="0" borderId="19" xfId="0" applyNumberFormat="1" applyFont="1" applyFill="1" applyBorder="1" applyAlignment="1">
      <alignment horizontal="center" vertical="center"/>
    </xf>
    <xf numFmtId="166" fontId="0" fillId="0" borderId="58" xfId="0" applyNumberFormat="1" applyFill="1" applyBorder="1" applyAlignment="1">
      <alignment horizontal="center" vertical="center"/>
    </xf>
    <xf numFmtId="166" fontId="0" fillId="0" borderId="73" xfId="0" applyNumberFormat="1" applyFill="1" applyBorder="1" applyAlignment="1">
      <alignment horizontal="center"/>
    </xf>
    <xf numFmtId="1" fontId="0" fillId="0" borderId="40" xfId="0" applyNumberFormat="1" applyBorder="1" applyAlignment="1">
      <alignment horizontal="center" vertical="center"/>
    </xf>
    <xf numFmtId="0" fontId="21" fillId="0" borderId="75" xfId="0" applyFont="1" applyFill="1" applyBorder="1" applyAlignment="1">
      <alignment horizontal="center"/>
    </xf>
    <xf numFmtId="164" fontId="0" fillId="10" borderId="0" xfId="0" applyNumberFormat="1" applyFill="1"/>
    <xf numFmtId="165" fontId="0" fillId="10" borderId="0" xfId="0" applyNumberFormat="1" applyFill="1"/>
    <xf numFmtId="0" fontId="3" fillId="10" borderId="0" xfId="0" applyFont="1" applyFill="1"/>
    <xf numFmtId="0" fontId="14" fillId="10" borderId="0" xfId="0" applyFont="1" applyFill="1"/>
    <xf numFmtId="0" fontId="15" fillId="10" borderId="0" xfId="0" applyFont="1" applyFill="1"/>
    <xf numFmtId="0" fontId="0" fillId="10" borderId="2" xfId="0" applyFill="1" applyBorder="1"/>
    <xf numFmtId="0" fontId="5" fillId="10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0" fillId="11" borderId="0" xfId="0" applyFill="1"/>
    <xf numFmtId="0" fontId="8" fillId="10" borderId="2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24" fillId="7" borderId="66" xfId="0" applyFont="1" applyFill="1" applyBorder="1" applyAlignment="1">
      <alignment horizontal="center" vertical="center"/>
    </xf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/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5" borderId="84" xfId="0" applyFont="1" applyFill="1" applyBorder="1" applyAlignment="1">
      <alignment horizontal="left"/>
    </xf>
    <xf numFmtId="0" fontId="4" fillId="5" borderId="85" xfId="0" applyFont="1" applyFill="1" applyBorder="1" applyAlignment="1">
      <alignment horizontal="left"/>
    </xf>
    <xf numFmtId="0" fontId="24" fillId="7" borderId="0" xfId="0" applyFont="1" applyFill="1" applyAlignment="1">
      <alignment horizontal="center" vertical="center"/>
    </xf>
    <xf numFmtId="0" fontId="4" fillId="5" borderId="8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  <xf numFmtId="0" fontId="25" fillId="7" borderId="66" xfId="0" applyFont="1" applyFill="1" applyBorder="1" applyAlignment="1">
      <alignment horizontal="center" vertical="center"/>
    </xf>
    <xf numFmtId="0" fontId="26" fillId="7" borderId="66" xfId="0" applyFont="1" applyFill="1" applyBorder="1" applyAlignment="1">
      <alignment horizontal="center" vertical="center"/>
    </xf>
    <xf numFmtId="14" fontId="25" fillId="7" borderId="6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166" fontId="0" fillId="5" borderId="40" xfId="0" applyNumberFormat="1" applyFill="1" applyBorder="1" applyAlignment="1">
      <alignment horizontal="center" vertical="center"/>
    </xf>
    <xf numFmtId="1" fontId="21" fillId="0" borderId="4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44"/>
  <sheetViews>
    <sheetView zoomScale="130" zoomScaleNormal="130" workbookViewId="0">
      <selection activeCell="S39" sqref="S39"/>
    </sheetView>
  </sheetViews>
  <sheetFormatPr defaultColWidth="8.7109375" defaultRowHeight="12.75" customHeight="1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6.7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7" ht="44.25" customHeight="1">
      <c r="A2" s="416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3"/>
    </row>
    <row r="3" spans="1:17" ht="17.25" customHeight="1">
      <c r="A3" s="417"/>
      <c r="B3" s="417"/>
      <c r="C3" s="417"/>
      <c r="D3" s="417"/>
      <c r="E3" s="417"/>
      <c r="F3" s="418" t="s">
        <v>2</v>
      </c>
      <c r="G3" s="418"/>
      <c r="H3" s="418"/>
      <c r="I3" s="418"/>
      <c r="J3" s="418" t="s">
        <v>3</v>
      </c>
      <c r="K3" s="418"/>
      <c r="L3" s="418"/>
      <c r="M3" s="418"/>
      <c r="N3" s="419"/>
      <c r="O3" s="419"/>
      <c r="P3" s="419"/>
      <c r="Q3" s="5"/>
    </row>
    <row r="4" spans="1:17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1"/>
    </row>
    <row r="5" spans="1:17" ht="17.25" customHeight="1">
      <c r="A5" s="414" t="s">
        <v>16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11"/>
    </row>
    <row r="6" spans="1:17" ht="15.75" hidden="1" customHeight="1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17"/>
      <c r="G6" s="18"/>
      <c r="H6" s="18"/>
      <c r="I6" s="19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RANK(N6,N6:N9,0)</f>
        <v>3</v>
      </c>
      <c r="Q6" s="11"/>
    </row>
    <row r="7" spans="1:17" ht="15.75" customHeight="1">
      <c r="A7" s="23" t="s">
        <v>17</v>
      </c>
      <c r="B7" s="24" t="s">
        <v>18</v>
      </c>
      <c r="C7" s="25">
        <v>53.8</v>
      </c>
      <c r="D7" s="26">
        <v>1985</v>
      </c>
      <c r="E7" s="27">
        <f>10^(0.89726074*((LOG((C7/148.026)/LOG(10))*(LOG((C7/148.026)/LOG(10))))))</f>
        <v>1.4905929535993612</v>
      </c>
      <c r="F7" s="28">
        <v>40</v>
      </c>
      <c r="G7" s="29">
        <v>-43</v>
      </c>
      <c r="H7" s="29">
        <v>-43</v>
      </c>
      <c r="I7" s="30">
        <f>IF(MAX(F7:H7)&lt;0,0,MAX(F7:H7))</f>
        <v>40</v>
      </c>
      <c r="J7" s="29">
        <v>55</v>
      </c>
      <c r="K7" s="31">
        <v>-57</v>
      </c>
      <c r="L7" s="29">
        <v>57</v>
      </c>
      <c r="M7" s="32">
        <f>IF(MAX(J7:L7)&lt;0,0,MAX(J7:L7))</f>
        <v>57</v>
      </c>
      <c r="N7" s="33">
        <f>I7+M7</f>
        <v>97</v>
      </c>
      <c r="O7" s="34">
        <f>N7*E7</f>
        <v>144.58751649913805</v>
      </c>
      <c r="P7" s="35">
        <f>RANK(N7,N5:N8,0)</f>
        <v>2</v>
      </c>
      <c r="Q7" s="11"/>
    </row>
    <row r="8" spans="1:17" ht="16.5" customHeight="1">
      <c r="A8" s="36" t="s">
        <v>19</v>
      </c>
      <c r="B8" s="37" t="s">
        <v>18</v>
      </c>
      <c r="C8" s="38">
        <v>55</v>
      </c>
      <c r="D8" s="39">
        <v>1992</v>
      </c>
      <c r="E8" s="27">
        <f>10^(0.89726074*((LOG((C8/148.026)/LOG(10))*(LOG((C8/148.026)/LOG(10))))))</f>
        <v>1.4651580065753265</v>
      </c>
      <c r="F8" s="28">
        <v>-43</v>
      </c>
      <c r="G8" s="29">
        <v>-43</v>
      </c>
      <c r="H8" s="29">
        <v>44</v>
      </c>
      <c r="I8" s="30">
        <f>IF(MAX(F8:H8)&lt;0,0,MAX(F8:H8))</f>
        <v>44</v>
      </c>
      <c r="J8" s="29">
        <v>52</v>
      </c>
      <c r="K8" s="29">
        <v>54</v>
      </c>
      <c r="L8" s="29">
        <v>-56</v>
      </c>
      <c r="M8" s="32">
        <f>IF(MAX(J8:L8)&lt;0,0,MAX(J8:L8))</f>
        <v>54</v>
      </c>
      <c r="N8" s="33">
        <f>I8+M8</f>
        <v>98</v>
      </c>
      <c r="O8" s="34">
        <f>N8*E8</f>
        <v>143.58548464438201</v>
      </c>
      <c r="P8" s="35">
        <f>RANK(N8,N6:N9,0)</f>
        <v>1</v>
      </c>
      <c r="Q8" s="11"/>
    </row>
    <row r="9" spans="1:17" ht="16.5" hidden="1" customHeight="1">
      <c r="A9" s="40"/>
      <c r="B9" s="41"/>
      <c r="C9" s="42">
        <v>59.6</v>
      </c>
      <c r="D9" s="41"/>
      <c r="E9" s="43">
        <f>10^(0.794358141*((LOG((C9/174.393)/LOG(10))*(LOG((C9/174.393)/LOG(10))))))</f>
        <v>1.4883636694761329</v>
      </c>
      <c r="F9" s="44"/>
      <c r="G9" s="45"/>
      <c r="H9" s="45"/>
      <c r="I9" s="46">
        <f>IF(MAX(F9:H9)&lt;0,0,MAX(F9:H9))</f>
        <v>0</v>
      </c>
      <c r="J9" s="47"/>
      <c r="K9" s="45"/>
      <c r="L9" s="45"/>
      <c r="M9" s="46">
        <f>IF(MAX(J9:L9)&lt;0,0,MAX(J9:L9))</f>
        <v>0</v>
      </c>
      <c r="N9" s="48">
        <f>I9+M9</f>
        <v>0</v>
      </c>
      <c r="O9" s="49">
        <f>N9*E9</f>
        <v>0</v>
      </c>
      <c r="P9" s="22">
        <f>RANK(N9,N6:N9,0)</f>
        <v>3</v>
      </c>
      <c r="Q9" s="11"/>
    </row>
    <row r="10" spans="1:17" ht="17.25" hidden="1" customHeight="1">
      <c r="A10" s="413" t="s">
        <v>20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11"/>
    </row>
    <row r="11" spans="1:17" ht="16.5" hidden="1" customHeight="1">
      <c r="A11" s="50"/>
      <c r="B11" s="51"/>
      <c r="C11" s="42">
        <v>61</v>
      </c>
      <c r="D11" s="15"/>
      <c r="E11" s="41">
        <f>10^(0.794358141*((LOG((C11/174.393)/LOG(10))*(LOG((C11/174.393)/LOG(10))))))</f>
        <v>1.4632549677285687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RANK(N11,N11:N13,0)</f>
        <v>1</v>
      </c>
      <c r="Q11" s="52"/>
    </row>
    <row r="12" spans="1:17" ht="16.5" hidden="1" customHeight="1">
      <c r="A12" s="53"/>
      <c r="B12" s="41"/>
      <c r="C12" s="42">
        <v>56</v>
      </c>
      <c r="D12" s="41">
        <v>2000</v>
      </c>
      <c r="E12" s="41">
        <f>10^(0.794358141*((LOG((C12/174.393)/LOG(10))*(LOG((C12/174.393)/LOG(10))))))</f>
        <v>1.5607564739647632</v>
      </c>
      <c r="F12" s="47"/>
      <c r="G12" s="45"/>
      <c r="H12" s="45"/>
      <c r="I12" s="46">
        <f>IF(MAX(F12:H12)&lt;0,0,MAX(F12:H12))</f>
        <v>0</v>
      </c>
      <c r="J12" s="47"/>
      <c r="K12" s="45"/>
      <c r="L12" s="45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22">
        <f>RANK(N12,N11:N13,0)</f>
        <v>1</v>
      </c>
      <c r="Q12" s="52"/>
    </row>
    <row r="13" spans="1:17" ht="16.5" hidden="1" customHeight="1">
      <c r="A13" s="54"/>
      <c r="B13" s="51"/>
      <c r="C13" s="55">
        <v>59.6</v>
      </c>
      <c r="D13" s="51"/>
      <c r="E13" s="51">
        <f>10^(0.794358141*((LOG((C13/174.393)/LOG(10))*(LOG((C13/174.393)/LOG(10))))))</f>
        <v>1.4883636694761329</v>
      </c>
      <c r="F13" s="56"/>
      <c r="G13" s="57"/>
      <c r="H13" s="57"/>
      <c r="I13" s="58">
        <f>IF(MAX(F13:H13)&lt;0,0,MAX(F13:H13))</f>
        <v>0</v>
      </c>
      <c r="J13" s="59"/>
      <c r="K13" s="57"/>
      <c r="L13" s="57"/>
      <c r="M13" s="58">
        <f>IF(MAX(J13:L13)&lt;0,0,MAX(J13:L13))</f>
        <v>0</v>
      </c>
      <c r="N13" s="60">
        <f>I13+M13</f>
        <v>0</v>
      </c>
      <c r="O13" s="61">
        <f>N13*E13</f>
        <v>0</v>
      </c>
      <c r="P13" s="62">
        <f>RANK(N13,N11:N13,0)</f>
        <v>1</v>
      </c>
      <c r="Q13" s="52"/>
    </row>
    <row r="14" spans="1:17" ht="17.25" customHeight="1">
      <c r="A14" s="414" t="s">
        <v>21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52"/>
    </row>
    <row r="15" spans="1:17" ht="15.75" hidden="1" customHeight="1">
      <c r="A15" s="63"/>
      <c r="B15" s="64"/>
      <c r="C15" s="14">
        <v>68.099999999999994</v>
      </c>
      <c r="D15" s="15">
        <v>1998</v>
      </c>
      <c r="E15" s="16">
        <f>10^(0.794358141*((LOG((C15/174.393)/LOG(10))*(LOG((C15/174.393)/LOG(10))))))</f>
        <v>1.356687174669762</v>
      </c>
      <c r="F15" s="17"/>
      <c r="G15" s="18"/>
      <c r="H15" s="18"/>
      <c r="I15" s="19">
        <f>IF(MAX(F15:H15)&lt;0,0,MAX(F15:H15))</f>
        <v>0</v>
      </c>
      <c r="J15" s="17"/>
      <c r="K15" s="18"/>
      <c r="L15" s="1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22">
        <f>RANK(N15,N15:N18,0)</f>
        <v>2</v>
      </c>
      <c r="Q15" s="52"/>
    </row>
    <row r="16" spans="1:17" ht="16.5" customHeight="1">
      <c r="A16" s="65" t="s">
        <v>22</v>
      </c>
      <c r="B16" s="66" t="s">
        <v>23</v>
      </c>
      <c r="C16" s="67">
        <v>63.8</v>
      </c>
      <c r="D16" s="66">
        <v>1988</v>
      </c>
      <c r="E16" s="68">
        <f>10^(0.89726074*((LOG((C16/148.026)/LOG(10))*(LOG((C16/148.026)/LOG(10))))))</f>
        <v>1.3178823760507326</v>
      </c>
      <c r="F16" s="69">
        <v>30</v>
      </c>
      <c r="G16" s="70">
        <v>34</v>
      </c>
      <c r="H16" s="70">
        <v>36</v>
      </c>
      <c r="I16" s="71">
        <f>IF(MAX(F16:H16)&lt;0,0,MAX(F16:H16))</f>
        <v>36</v>
      </c>
      <c r="J16" s="70">
        <v>40</v>
      </c>
      <c r="K16" s="70">
        <v>45</v>
      </c>
      <c r="L16" s="70">
        <v>48</v>
      </c>
      <c r="M16" s="72">
        <f>IF(MAX(J16:L16)&lt;0,0,MAX(J16:L16))</f>
        <v>48</v>
      </c>
      <c r="N16" s="73">
        <f>I16+M16</f>
        <v>84</v>
      </c>
      <c r="O16" s="74">
        <f>N16*E16</f>
        <v>110.70211958826154</v>
      </c>
      <c r="P16" s="75">
        <f>RANK(N16,N15:N18,0)</f>
        <v>1</v>
      </c>
      <c r="Q16" s="52"/>
    </row>
    <row r="17" spans="1:17" ht="16.5" hidden="1" customHeight="1">
      <c r="A17" s="76"/>
      <c r="B17" s="64"/>
      <c r="C17" s="14">
        <v>60</v>
      </c>
      <c r="D17" s="64">
        <v>2000</v>
      </c>
      <c r="E17" s="16">
        <f>10^(0.794358141*((LOG((C17/174.393)/LOG(10))*(LOG((C17/174.393)/LOG(10))))))</f>
        <v>1.4810297176114258</v>
      </c>
      <c r="F17" s="17"/>
      <c r="G17" s="18"/>
      <c r="H17" s="18"/>
      <c r="I17" s="19">
        <f>IF(MAX(F17:H17)&lt;0,0,MAX(F17:H17))</f>
        <v>0</v>
      </c>
      <c r="J17" s="17"/>
      <c r="K17" s="18"/>
      <c r="L17" s="18"/>
      <c r="M17" s="19">
        <f>IF(MAX(J17:L17)&lt;0,0,MAX(J17:L17))</f>
        <v>0</v>
      </c>
      <c r="N17" s="20">
        <f>I17+M17</f>
        <v>0</v>
      </c>
      <c r="O17" s="77">
        <f>N17*E17</f>
        <v>0</v>
      </c>
      <c r="P17" s="35">
        <f>RANK(N17,N15:N18,0)</f>
        <v>2</v>
      </c>
      <c r="Q17" s="52"/>
    </row>
    <row r="18" spans="1:17" ht="15.6" hidden="1" customHeight="1">
      <c r="A18" s="50"/>
      <c r="B18" s="51"/>
      <c r="C18" s="55">
        <v>62</v>
      </c>
      <c r="D18" s="51"/>
      <c r="E18" s="78">
        <f>10^(0.794358141*((LOG((C18/174.393)/LOG(10))*(LOG((C18/174.393)/LOG(10))))))</f>
        <v>1.4462434115461982</v>
      </c>
      <c r="F18" s="56"/>
      <c r="G18" s="57"/>
      <c r="H18" s="57"/>
      <c r="I18" s="58">
        <f>IF(MAX(F18:H18)&lt;0,0,MAX(F18:H18))</f>
        <v>0</v>
      </c>
      <c r="J18" s="59"/>
      <c r="K18" s="57"/>
      <c r="L18" s="57"/>
      <c r="M18" s="58">
        <f>IF(MAX(J18:L18)&lt;0,0,MAX(J18:L18))</f>
        <v>0</v>
      </c>
      <c r="N18" s="60">
        <f>I18+M18</f>
        <v>0</v>
      </c>
      <c r="O18" s="61">
        <f>N18*E18</f>
        <v>0</v>
      </c>
      <c r="P18" s="62">
        <f>RANK(N18,N15:N18,0)</f>
        <v>2</v>
      </c>
      <c r="Q18" s="52"/>
    </row>
    <row r="19" spans="1:17" ht="17.25" customHeight="1">
      <c r="A19" s="414" t="s">
        <v>24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52"/>
    </row>
    <row r="20" spans="1:17" ht="15.75" hidden="1" customHeight="1">
      <c r="A20" s="79"/>
      <c r="B20" s="64"/>
      <c r="C20" s="14">
        <v>72.7</v>
      </c>
      <c r="D20" s="64"/>
      <c r="E20" s="16">
        <f>10^(0.794358141*((LOG((C20/174.393)/LOG(10))*(LOG((C20/174.393)/LOG(10))))))</f>
        <v>1.3022731257935971</v>
      </c>
      <c r="F20" s="80"/>
      <c r="G20" s="18"/>
      <c r="H20" s="18"/>
      <c r="I20" s="19">
        <f>IF(MAX(F20:H20)&lt;0,0,MAX(F20:H20))</f>
        <v>0</v>
      </c>
      <c r="J20" s="18"/>
      <c r="K20" s="18"/>
      <c r="L20" s="18"/>
      <c r="M20" s="19">
        <f>IF(MAX(J20:L20)&lt;0,0,MAX(J20:L20))</f>
        <v>0</v>
      </c>
      <c r="N20" s="20">
        <f>I20+M20</f>
        <v>0</v>
      </c>
      <c r="O20" s="21">
        <f>N20*E20</f>
        <v>0</v>
      </c>
      <c r="P20" s="22">
        <f>RANK(N20,N20:N23,0)</f>
        <v>1</v>
      </c>
      <c r="Q20" s="52"/>
    </row>
    <row r="21" spans="1:17" ht="16.5" customHeight="1">
      <c r="A21" s="65" t="s">
        <v>25</v>
      </c>
      <c r="B21" s="66" t="s">
        <v>18</v>
      </c>
      <c r="C21" s="67">
        <v>71</v>
      </c>
      <c r="D21" s="66">
        <v>1993</v>
      </c>
      <c r="E21" s="68">
        <f>10^(0.89726074*((LOG((C21/148.026)/LOG(10))*(LOG((C21/148.026)/LOG(10))))))</f>
        <v>1.2341039845463153</v>
      </c>
      <c r="F21" s="69">
        <v>-60</v>
      </c>
      <c r="G21" s="70">
        <v>-60</v>
      </c>
      <c r="H21" s="70">
        <v>-67</v>
      </c>
      <c r="I21" s="81">
        <f>IF(MAX(F21:H21)&lt;0,0,MAX(F21:H21))</f>
        <v>0</v>
      </c>
      <c r="J21" s="82" t="s">
        <v>26</v>
      </c>
      <c r="K21" s="70" t="s">
        <v>26</v>
      </c>
      <c r="L21" s="70" t="s">
        <v>26</v>
      </c>
      <c r="M21" s="81">
        <f>IF(MAX(J21:L21)&lt;0,0,MAX(J21:L21))</f>
        <v>0</v>
      </c>
      <c r="N21" s="83">
        <f>I21+M21</f>
        <v>0</v>
      </c>
      <c r="O21" s="84">
        <f>N21*E21</f>
        <v>0</v>
      </c>
      <c r="P21" s="75" t="s">
        <v>27</v>
      </c>
      <c r="Q21" s="52"/>
    </row>
    <row r="22" spans="1:17" ht="16.5" hidden="1" customHeight="1">
      <c r="A22" s="85"/>
      <c r="B22" s="64"/>
      <c r="C22" s="14">
        <v>30</v>
      </c>
      <c r="D22" s="64">
        <v>2000</v>
      </c>
      <c r="E22" s="16">
        <f>10^(0.794358141*((LOG((C22/174.393)/LOG(10))*(LOG((C22/174.393)/LOG(10))))))</f>
        <v>2.9117814397877648</v>
      </c>
      <c r="F22" s="80"/>
      <c r="G22" s="18"/>
      <c r="H22" s="18"/>
      <c r="I22" s="19">
        <f>IF(MAX(F22:H22)&lt;0,0,MAX(F22:H22))</f>
        <v>0</v>
      </c>
      <c r="J22" s="18"/>
      <c r="K22" s="18"/>
      <c r="L22" s="18"/>
      <c r="M22" s="19">
        <f>IF(MAX(J22:L22)&lt;0,0,MAX(J22:L22))</f>
        <v>0</v>
      </c>
      <c r="N22" s="20">
        <f>I22+M22</f>
        <v>0</v>
      </c>
      <c r="O22" s="21">
        <f>N22*E22</f>
        <v>0</v>
      </c>
      <c r="P22" s="22">
        <f>RANK(N22,N20:N23,0)</f>
        <v>1</v>
      </c>
      <c r="Q22" s="52"/>
    </row>
    <row r="23" spans="1:17" ht="16.5" hidden="1" customHeight="1">
      <c r="A23" s="86"/>
      <c r="B23" s="51"/>
      <c r="C23" s="55">
        <v>72.2</v>
      </c>
      <c r="D23" s="51"/>
      <c r="E23" s="78">
        <f>10^(0.794358141*((LOG((C23/174.393)/LOG(10))*(LOG((C23/174.393)/LOG(10))))))</f>
        <v>1.3077316748012733</v>
      </c>
      <c r="F23" s="56"/>
      <c r="G23" s="57"/>
      <c r="H23" s="57"/>
      <c r="I23" s="58">
        <f>IF(MAX(F23:H23)&lt;0,0,MAX(F23:H23))</f>
        <v>0</v>
      </c>
      <c r="J23" s="57"/>
      <c r="K23" s="57"/>
      <c r="L23" s="57"/>
      <c r="M23" s="58">
        <f>IF(MAX(J23:L23)&lt;0,0,MAX(J23:L23))</f>
        <v>0</v>
      </c>
      <c r="N23" s="60">
        <f>I23+M23</f>
        <v>0</v>
      </c>
      <c r="O23" s="61">
        <f>N23*E23</f>
        <v>0</v>
      </c>
      <c r="P23" s="62">
        <f>RANK(N23,N20:N23,0)</f>
        <v>1</v>
      </c>
      <c r="Q23" s="52"/>
    </row>
    <row r="24" spans="1:17" ht="17.25" customHeight="1">
      <c r="A24" s="414" t="s">
        <v>28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52"/>
    </row>
    <row r="25" spans="1:17" s="97" customFormat="1" ht="15.75" customHeight="1">
      <c r="A25" s="87" t="s">
        <v>29</v>
      </c>
      <c r="B25" s="88" t="s">
        <v>18</v>
      </c>
      <c r="C25" s="89">
        <v>75.099999999999994</v>
      </c>
      <c r="D25" s="90">
        <v>1991</v>
      </c>
      <c r="E25" s="91">
        <f>10^(0.89726074*((LOG((C25/148.026)/LOG(10))*(LOG((C25/148.026)/LOG(10))))))</f>
        <v>1.1965321135441158</v>
      </c>
      <c r="F25" s="92">
        <v>40</v>
      </c>
      <c r="G25" s="93">
        <v>43</v>
      </c>
      <c r="H25" s="93">
        <v>-45</v>
      </c>
      <c r="I25" s="94">
        <f>IF(MAX(F25:H25)&lt;0,0,MAX(F25:H25))</f>
        <v>43</v>
      </c>
      <c r="J25" s="92">
        <v>55</v>
      </c>
      <c r="K25" s="93">
        <v>-60</v>
      </c>
      <c r="L25" s="93">
        <v>60</v>
      </c>
      <c r="M25" s="95">
        <f>IF(MAX(J25:L25)&lt;0,0,MAX(J25:L25))</f>
        <v>60</v>
      </c>
      <c r="N25" s="20">
        <f>I25+M25</f>
        <v>103</v>
      </c>
      <c r="O25" s="77">
        <f>N25*E25</f>
        <v>123.24280769504392</v>
      </c>
      <c r="P25" s="35">
        <f>RANK(N25,N25:N28,0)</f>
        <v>2</v>
      </c>
      <c r="Q25" s="96"/>
    </row>
    <row r="26" spans="1:17" s="97" customFormat="1" ht="16.5" customHeight="1">
      <c r="A26" s="98" t="s">
        <v>30</v>
      </c>
      <c r="B26" s="99" t="s">
        <v>18</v>
      </c>
      <c r="C26" s="100">
        <v>109</v>
      </c>
      <c r="D26" s="101">
        <v>1983</v>
      </c>
      <c r="E26" s="68">
        <f>10^(0.89726074*((LOG((C26/148.026)/LOG(10))*(LOG((C26/148.026)/LOG(10))))))</f>
        <v>1.0371713966957028</v>
      </c>
      <c r="F26" s="69">
        <v>50</v>
      </c>
      <c r="G26" s="70">
        <v>55</v>
      </c>
      <c r="H26" s="70">
        <v>57</v>
      </c>
      <c r="I26" s="81">
        <f>IF(MAX(F26:H26)&lt;0,0,MAX(F26:H26))</f>
        <v>57</v>
      </c>
      <c r="J26" s="69">
        <v>65</v>
      </c>
      <c r="K26" s="70">
        <v>72</v>
      </c>
      <c r="L26" s="70">
        <v>75</v>
      </c>
      <c r="M26" s="72">
        <f>IF(MAX(J26:L26)&lt;0,0,MAX(J26:L26))</f>
        <v>75</v>
      </c>
      <c r="N26" s="73">
        <f>I26+M26</f>
        <v>132</v>
      </c>
      <c r="O26" s="74">
        <f>N26*E26</f>
        <v>136.90662436383278</v>
      </c>
      <c r="P26" s="102">
        <f>RANK(N26,N25:N28,0)</f>
        <v>1</v>
      </c>
      <c r="Q26" s="96"/>
    </row>
    <row r="27" spans="1:17" s="97" customFormat="1" ht="15.75" hidden="1" customHeight="1">
      <c r="A27" s="85"/>
      <c r="B27" s="64"/>
      <c r="C27" s="14">
        <v>75</v>
      </c>
      <c r="D27" s="64">
        <v>1999</v>
      </c>
      <c r="E27" s="16">
        <f>10^(0.794358141*((LOG((C27/174.393)/LOG(10))*(LOG((C27/174.393)/LOG(10))))))</f>
        <v>1.2784425484161912</v>
      </c>
      <c r="F27" s="103"/>
      <c r="G27" s="103"/>
      <c r="H27" s="103"/>
      <c r="I27" s="19">
        <f>IF(MAX(F27:H27)&lt;0,0,MAX(F27:H27))</f>
        <v>0</v>
      </c>
      <c r="J27" s="103"/>
      <c r="K27" s="103"/>
      <c r="L27" s="103"/>
      <c r="M27" s="19">
        <f>IF(MAX(J27:L27)&lt;0,0,MAX(J27:L27))</f>
        <v>0</v>
      </c>
      <c r="N27" s="20">
        <f>I27+M27</f>
        <v>0</v>
      </c>
      <c r="O27" s="77">
        <f>N27*E27</f>
        <v>0</v>
      </c>
      <c r="P27" s="35">
        <f>RANK(N27,N25:N28,0)</f>
        <v>3</v>
      </c>
      <c r="Q27" s="96"/>
    </row>
    <row r="28" spans="1:17" ht="16.5" hidden="1" customHeight="1">
      <c r="A28" s="40"/>
      <c r="B28" s="41"/>
      <c r="C28" s="42">
        <v>70</v>
      </c>
      <c r="D28" s="104">
        <v>2000</v>
      </c>
      <c r="E28" s="43">
        <f>10^(0.794358141*((LOG((C28/174.393)/LOG(10))*(LOG((C28/174.393)/LOG(10))))))</f>
        <v>1.3330283168520434</v>
      </c>
      <c r="F28" s="29"/>
      <c r="G28" s="29"/>
      <c r="H28" s="29"/>
      <c r="I28" s="46">
        <f>IF(MAX(F28:H28)&lt;0,0,MAX(F28:H28))</f>
        <v>0</v>
      </c>
      <c r="J28" s="29"/>
      <c r="K28" s="29"/>
      <c r="L28" s="29"/>
      <c r="M28" s="46">
        <f>IF(MAX(J28:L28)&lt;0,0,MAX(J28:L28))</f>
        <v>0</v>
      </c>
      <c r="N28" s="48">
        <f>I28+M28</f>
        <v>0</v>
      </c>
      <c r="O28" s="105">
        <f>N28*E28</f>
        <v>0</v>
      </c>
      <c r="P28" s="35">
        <f>RANK(N28,N25:N28,0)</f>
        <v>3</v>
      </c>
      <c r="Q28" s="52"/>
    </row>
    <row r="29" spans="1:17" ht="16.5" hidden="1" customHeight="1">
      <c r="A29" s="413" t="s">
        <v>31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52"/>
    </row>
    <row r="30" spans="1:17" ht="15.75" hidden="1" customHeight="1">
      <c r="A30" s="53"/>
      <c r="B30" s="41"/>
      <c r="C30" s="42">
        <v>83.4</v>
      </c>
      <c r="D30" s="41">
        <v>1997</v>
      </c>
      <c r="E30" s="43">
        <f>10^(0.794358141*((LOG((C30/174.393)/LOG(10))*(LOG((C30/174.393)/LOG(10))))))</f>
        <v>1.2064988786706048</v>
      </c>
      <c r="F30" s="45"/>
      <c r="G30" s="45"/>
      <c r="H30" s="45"/>
      <c r="I30" s="46">
        <f>IF(MAX(F30:H30)&lt;0,0,MAX(F30:H30))</f>
        <v>0</v>
      </c>
      <c r="J30" s="45"/>
      <c r="K30" s="45"/>
      <c r="L30" s="45"/>
      <c r="M30" s="46">
        <f>IF(MAX(J30:L30)&lt;0,0,MAX(J30:L30))</f>
        <v>0</v>
      </c>
      <c r="N30" s="48">
        <f>I30+M30</f>
        <v>0</v>
      </c>
      <c r="O30" s="105">
        <f>N30*E30</f>
        <v>0</v>
      </c>
      <c r="P30" s="35">
        <f>RANK(N30,N30:N32,0)</f>
        <v>1</v>
      </c>
      <c r="Q30" s="52"/>
    </row>
    <row r="31" spans="1:17" ht="15.75" hidden="1" customHeight="1">
      <c r="A31" s="40"/>
      <c r="B31" s="41"/>
      <c r="C31" s="42">
        <v>78</v>
      </c>
      <c r="D31" s="41">
        <v>1999</v>
      </c>
      <c r="E31" s="43">
        <f>10^(0.794358141*((LOG((C31/174.393)/LOG(10))*(LOG((C31/174.393)/LOG(10))))))</f>
        <v>1.2502436276010762</v>
      </c>
      <c r="F31" s="45"/>
      <c r="G31" s="45"/>
      <c r="H31" s="45"/>
      <c r="I31" s="46">
        <f>IF(MAX(F31:H31)&lt;0,0,MAX(F31:H31))</f>
        <v>0</v>
      </c>
      <c r="J31" s="45"/>
      <c r="K31" s="45"/>
      <c r="L31" s="45"/>
      <c r="M31" s="46">
        <f>IF(MAX(J31:L31)&lt;0,0,MAX(J31:L31))</f>
        <v>0</v>
      </c>
      <c r="N31" s="48">
        <f>I31+M31</f>
        <v>0</v>
      </c>
      <c r="O31" s="105">
        <f>N31*E31</f>
        <v>0</v>
      </c>
      <c r="P31" s="35">
        <f>RANK(N31,N30:N32,0)</f>
        <v>1</v>
      </c>
      <c r="Q31" s="52"/>
    </row>
    <row r="32" spans="1:17" ht="15.75" hidden="1" customHeight="1">
      <c r="A32" s="53"/>
      <c r="B32" s="41"/>
      <c r="C32" s="42">
        <v>56</v>
      </c>
      <c r="D32" s="41"/>
      <c r="E32" s="43">
        <f>10^(0.794358141*((LOG((C32/174.393)/LOG(10))*(LOG((C32/174.393)/LOG(10))))))</f>
        <v>1.5607564739647632</v>
      </c>
      <c r="F32" s="45"/>
      <c r="G32" s="45"/>
      <c r="H32" s="45"/>
      <c r="I32" s="46">
        <f>IF(MAX(F32:H32)&lt;0,0,MAX(F32:H32))</f>
        <v>0</v>
      </c>
      <c r="J32" s="45"/>
      <c r="K32" s="45"/>
      <c r="L32" s="45"/>
      <c r="M32" s="46">
        <f>IF(MAX(J32:L32)&lt;0,0,MAX(J32:L32))</f>
        <v>0</v>
      </c>
      <c r="N32" s="48">
        <f>I32+M32</f>
        <v>0</v>
      </c>
      <c r="O32" s="49">
        <f>N32*E32</f>
        <v>0</v>
      </c>
      <c r="P32" s="22">
        <f>RANK(N32,N30:N32,0)</f>
        <v>1</v>
      </c>
      <c r="Q32" s="52"/>
    </row>
    <row r="33" spans="1:17" ht="16.5" hidden="1" customHeight="1">
      <c r="A33" s="413" t="s">
        <v>32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106"/>
    </row>
    <row r="34" spans="1:17" ht="15.75" hidden="1" customHeight="1">
      <c r="A34" s="107"/>
      <c r="B34" s="41"/>
      <c r="C34" s="41">
        <v>60</v>
      </c>
      <c r="D34" s="41"/>
      <c r="E34" s="41">
        <f>10^(0.794358141*((LOG((C34/174.393)/LOG(10))*(LOG((C34/174.393)/LOG(10))))))</f>
        <v>1.4810297176114258</v>
      </c>
      <c r="F34" s="108"/>
      <c r="G34" s="108"/>
      <c r="H34" s="108"/>
      <c r="I34" s="46">
        <f>IF(MAX(F34:H34)&lt;0,0,MAX(F34:H34))</f>
        <v>0</v>
      </c>
      <c r="J34" s="108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RANK(N34,N34:N35,0)</f>
        <v>1</v>
      </c>
      <c r="Q34" s="52"/>
    </row>
    <row r="35" spans="1:17" ht="15.75" hidden="1" customHeight="1">
      <c r="A35" s="40"/>
      <c r="B35" s="41"/>
      <c r="C35" s="41">
        <v>30</v>
      </c>
      <c r="D35" s="41"/>
      <c r="E35" s="41">
        <f>10^(0.794358141*((LOG((C35/174.393)/LOG(10))*(LOG((C35/174.393)/LOG(10))))))</f>
        <v>2.9117814397877648</v>
      </c>
      <c r="F35" s="108"/>
      <c r="G35" s="108"/>
      <c r="H35" s="45"/>
      <c r="I35" s="46">
        <f>IF(MAX(F35:H35)&lt;0,0,MAX(F35:H35))</f>
        <v>0</v>
      </c>
      <c r="J35" s="110"/>
      <c r="K35" s="108"/>
      <c r="L35" s="108"/>
      <c r="M35" s="46">
        <f>IF(MAX(J35:L35)&lt;0,0,MAX(J35:L35))</f>
        <v>0</v>
      </c>
      <c r="N35" s="109">
        <f>I35+M35</f>
        <v>0</v>
      </c>
      <c r="O35" s="49">
        <f>N35*E35</f>
        <v>0</v>
      </c>
      <c r="P35" s="22">
        <f>RANK(N35,N34:N35,0)</f>
        <v>1</v>
      </c>
    </row>
    <row r="36" spans="1:17" ht="16.5" hidden="1" customHeight="1">
      <c r="A36" s="413" t="s">
        <v>33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</row>
    <row r="37" spans="1:17" ht="15.75" hidden="1" customHeight="1">
      <c r="A37" s="40"/>
      <c r="B37" s="41"/>
      <c r="C37" s="41">
        <v>75</v>
      </c>
      <c r="D37" s="41"/>
      <c r="E37" s="41">
        <f>10^(0.794358141*((LOG((C37/174.393)/LOG(10))*(LOG((C37/174.393)/LOG(10))))))</f>
        <v>1.2784425484161912</v>
      </c>
      <c r="F37" s="111"/>
      <c r="G37" s="108"/>
      <c r="H37" s="108"/>
      <c r="I37" s="46">
        <f>IF(MAX(F37:H37)&lt;0,0,MAX(F37:H37))</f>
        <v>0</v>
      </c>
      <c r="J37" s="110"/>
      <c r="K37" s="108"/>
      <c r="L37" s="45"/>
      <c r="M37" s="46">
        <f>IF(MAX(J37:L37)&lt;0,0,MAX(J37:L37))</f>
        <v>0</v>
      </c>
      <c r="N37" s="109">
        <f>I37+M37</f>
        <v>0</v>
      </c>
      <c r="O37" s="49">
        <f>N37*E37</f>
        <v>0</v>
      </c>
      <c r="P37" s="22">
        <f>RANK(N37,N37:N38,0)</f>
        <v>1</v>
      </c>
    </row>
    <row r="38" spans="1:17" ht="16.5" hidden="1" customHeight="1">
      <c r="A38" s="112"/>
      <c r="B38" s="113"/>
      <c r="C38" s="113">
        <v>100</v>
      </c>
      <c r="D38" s="113"/>
      <c r="E38" s="113">
        <f>10^(0.794358141*((LOG((C38/174.393)/LOG(10))*(LOG((C38/174.393)/LOG(10))))))</f>
        <v>1.1126021632711198</v>
      </c>
      <c r="F38" s="114"/>
      <c r="G38" s="115"/>
      <c r="H38" s="115"/>
      <c r="I38" s="72">
        <f>IF(MAX(F38:H38)&lt;0,0,MAX(F38:H38))</f>
        <v>0</v>
      </c>
      <c r="J38" s="116"/>
      <c r="K38" s="115"/>
      <c r="L38" s="117"/>
      <c r="M38" s="72">
        <f>IF(MAX(J38:L38)&lt;0,0,MAX(J38:L38))</f>
        <v>0</v>
      </c>
      <c r="N38" s="118">
        <f>I38+M38</f>
        <v>0</v>
      </c>
      <c r="O38" s="119">
        <f>N38*E38</f>
        <v>0</v>
      </c>
      <c r="P38" s="120">
        <f>RANK(N38,N37:N38,0)</f>
        <v>1</v>
      </c>
    </row>
    <row r="39" spans="1:17" ht="16.5" customHeight="1">
      <c r="A39" s="121"/>
      <c r="B39" s="122"/>
      <c r="C39" s="122"/>
      <c r="D39" s="122"/>
      <c r="E39" s="123"/>
      <c r="F39" s="122"/>
    </row>
    <row r="40" spans="1:17" ht="19.5" customHeight="1">
      <c r="A40" s="124"/>
      <c r="B40" s="124"/>
      <c r="C40" s="124"/>
      <c r="D40" s="124"/>
      <c r="E40" s="125"/>
      <c r="F40" s="124"/>
      <c r="G40" s="124"/>
      <c r="H40" s="124"/>
      <c r="I40" s="124"/>
      <c r="J40" s="124"/>
      <c r="K40" s="126"/>
    </row>
    <row r="41" spans="1:17" ht="15.75" customHeight="1">
      <c r="A41" s="127"/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7" ht="15.75" customHeight="1">
      <c r="A42" s="121" t="s">
        <v>34</v>
      </c>
    </row>
    <row r="43" spans="1:17" ht="15.75" customHeight="1">
      <c r="A43" s="121"/>
    </row>
    <row r="44" spans="1:17" ht="15.75" customHeight="1">
      <c r="A44" s="121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3:P33"/>
    <mergeCell ref="A36:P36"/>
    <mergeCell ref="A5:P5"/>
    <mergeCell ref="A10:P10"/>
    <mergeCell ref="A14:P14"/>
    <mergeCell ref="A19:P19"/>
    <mergeCell ref="A24:P24"/>
    <mergeCell ref="A29:P29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47"/>
  <sheetViews>
    <sheetView zoomScale="130" zoomScaleNormal="130" workbookViewId="0">
      <selection activeCell="U27" sqref="U27"/>
    </sheetView>
  </sheetViews>
  <sheetFormatPr defaultColWidth="8.7109375" defaultRowHeight="12.75" customHeight="1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7" ht="33" customHeight="1">
      <c r="A1" s="415" t="s">
        <v>36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7" ht="36.75" customHeight="1">
      <c r="A2" s="420" t="s">
        <v>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3" t="s">
        <v>37</v>
      </c>
    </row>
    <row r="3" spans="1:17" ht="17.25" customHeight="1">
      <c r="A3" s="421"/>
      <c r="B3" s="421"/>
      <c r="C3" s="421"/>
      <c r="D3" s="421"/>
      <c r="E3" s="421"/>
      <c r="F3" s="418" t="s">
        <v>2</v>
      </c>
      <c r="G3" s="418"/>
      <c r="H3" s="418"/>
      <c r="I3" s="418"/>
      <c r="J3" s="418" t="s">
        <v>3</v>
      </c>
      <c r="K3" s="418"/>
      <c r="L3" s="418"/>
      <c r="M3" s="418"/>
      <c r="N3" s="422"/>
      <c r="O3" s="422"/>
      <c r="P3" s="422"/>
      <c r="Q3" s="131"/>
    </row>
    <row r="4" spans="1:17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32"/>
    </row>
    <row r="5" spans="1:17" ht="17.25" hidden="1" customHeight="1">
      <c r="A5" s="413" t="s">
        <v>38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132"/>
    </row>
    <row r="6" spans="1:17" ht="17.25" hidden="1" customHeight="1">
      <c r="A6" s="51"/>
      <c r="B6" s="51"/>
      <c r="C6" s="41">
        <v>61</v>
      </c>
      <c r="D6" s="15"/>
      <c r="E6" s="41">
        <f>10^(0.794358141*((LOG((C6/174.393)/LOG(10))*(LOG((C6/174.393)/LOG(10))))))</f>
        <v>1.4632549677285687</v>
      </c>
      <c r="F6" s="47"/>
      <c r="G6" s="45"/>
      <c r="H6" s="45"/>
      <c r="I6" s="46">
        <f>IF(MAX(F6:H6)&lt;0,0,MAX(F6:H6))</f>
        <v>0</v>
      </c>
      <c r="J6" s="47"/>
      <c r="K6" s="45"/>
      <c r="L6" s="45"/>
      <c r="M6" s="46">
        <f>IF(MAX(J6:L6)&lt;0,0,MAX(J6:L6))</f>
        <v>0</v>
      </c>
      <c r="N6" s="48">
        <f>I6+M6</f>
        <v>0</v>
      </c>
      <c r="O6" s="49">
        <f>N6*E6</f>
        <v>0</v>
      </c>
      <c r="P6" s="35">
        <f>RANK(N6,N6:N8,0)</f>
        <v>1</v>
      </c>
      <c r="Q6" s="132"/>
    </row>
    <row r="7" spans="1:17" ht="17.25" hidden="1" customHeight="1">
      <c r="A7" s="133"/>
      <c r="B7" s="41"/>
      <c r="C7" s="41">
        <v>59.6</v>
      </c>
      <c r="D7" s="41"/>
      <c r="E7" s="41">
        <f>10^(0.794358141*((LOG((C7/174.393)/LOG(10))*(LOG((C7/174.393)/LOG(10))))))</f>
        <v>1.4883636694761329</v>
      </c>
      <c r="F7" s="47"/>
      <c r="G7" s="45"/>
      <c r="H7" s="45"/>
      <c r="I7" s="46">
        <f>IF(MAX(F7:H7)&lt;0,0,MAX(F7:H7))</f>
        <v>0</v>
      </c>
      <c r="J7" s="47"/>
      <c r="K7" s="45"/>
      <c r="L7" s="45"/>
      <c r="M7" s="46">
        <f>IF(MAX(J7:L7)&lt;0,0,MAX(J7:L7))</f>
        <v>0</v>
      </c>
      <c r="N7" s="48">
        <f>I7+M7</f>
        <v>0</v>
      </c>
      <c r="O7" s="49">
        <f>N7*E7</f>
        <v>0</v>
      </c>
      <c r="P7" s="35">
        <f>RANK(N7,N6:N8,0)</f>
        <v>1</v>
      </c>
      <c r="Q7" s="132"/>
    </row>
    <row r="8" spans="1:17" ht="17.25" hidden="1" customHeight="1">
      <c r="A8" s="133"/>
      <c r="B8" s="41"/>
      <c r="C8" s="41">
        <v>59.6</v>
      </c>
      <c r="D8" s="41"/>
      <c r="E8" s="41">
        <f>10^(0.794358141*((LOG((C8/174.393)/LOG(10))*(LOG((C8/174.393)/LOG(10))))))</f>
        <v>1.4883636694761329</v>
      </c>
      <c r="F8" s="44"/>
      <c r="G8" s="45"/>
      <c r="H8" s="45"/>
      <c r="I8" s="46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35">
        <f>RANK(N8,N6:N8,0)</f>
        <v>1</v>
      </c>
      <c r="Q8" s="132"/>
    </row>
    <row r="9" spans="1:17" ht="17.25" hidden="1" customHeight="1">
      <c r="A9" s="413" t="s">
        <v>39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132"/>
    </row>
    <row r="10" spans="1:17" ht="17.25" hidden="1" customHeight="1">
      <c r="A10" s="51"/>
      <c r="B10" s="51"/>
      <c r="C10" s="41">
        <v>61</v>
      </c>
      <c r="D10" s="15"/>
      <c r="E10" s="41">
        <f>10^(0.794358141*((LOG((C10/174.393)/LOG(10))*(LOG((C10/174.393)/LOG(10))))))</f>
        <v>1.4632549677285687</v>
      </c>
      <c r="F10" s="110"/>
      <c r="G10" s="108"/>
      <c r="H10" s="134"/>
      <c r="I10" s="46">
        <f>IF(MAX(F10:H10)&lt;0,0,MAX(F10:H10))</f>
        <v>0</v>
      </c>
      <c r="J10" s="110"/>
      <c r="K10" s="108"/>
      <c r="L10" s="134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35">
        <f>RANK(N10,N10:N12,0)</f>
        <v>1</v>
      </c>
      <c r="Q10" s="135"/>
    </row>
    <row r="11" spans="1:17" ht="17.25" hidden="1" customHeight="1">
      <c r="A11" s="133"/>
      <c r="B11" s="41"/>
      <c r="C11" s="41">
        <v>59.6</v>
      </c>
      <c r="D11" s="41"/>
      <c r="E11" s="41">
        <f>10^(0.794358141*((LOG((C11/174.393)/LOG(10))*(LOG((C11/174.393)/LOG(10))))))</f>
        <v>1.4883636694761329</v>
      </c>
      <c r="F11" s="110"/>
      <c r="G11" s="108"/>
      <c r="H11" s="108"/>
      <c r="I11" s="46">
        <f>IF(MAX(F11:H11)&lt;0,0,MAX(F11:H11))</f>
        <v>0</v>
      </c>
      <c r="J11" s="110"/>
      <c r="K11" s="108"/>
      <c r="L11" s="108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35">
        <f>RANK(N11,N10:N12,0)</f>
        <v>1</v>
      </c>
      <c r="Q11" s="135"/>
    </row>
    <row r="12" spans="1:17" ht="17.25" hidden="1" customHeight="1">
      <c r="A12" s="133"/>
      <c r="B12" s="41"/>
      <c r="C12" s="41">
        <v>59.6</v>
      </c>
      <c r="D12" s="41"/>
      <c r="E12" s="41">
        <f>10^(0.794358141*((LOG((C12/174.393)/LOG(10))*(LOG((C12/174.393)/LOG(10))))))</f>
        <v>1.4883636694761329</v>
      </c>
      <c r="F12" s="44"/>
      <c r="G12" s="45"/>
      <c r="H12" s="45"/>
      <c r="I12" s="46">
        <f>IF(MAX(F12:H12)&lt;0,0,MAX(F12:H12))</f>
        <v>0</v>
      </c>
      <c r="J12" s="110"/>
      <c r="K12" s="108"/>
      <c r="L12" s="108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35">
        <f>RANK(N12,N10:N12,0)</f>
        <v>1</v>
      </c>
      <c r="Q12" s="135"/>
    </row>
    <row r="13" spans="1:17" ht="17.25" customHeight="1">
      <c r="A13" s="414" t="s">
        <v>40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135"/>
    </row>
    <row r="14" spans="1:17" ht="16.5" customHeight="1">
      <c r="A14" s="136" t="s">
        <v>41</v>
      </c>
      <c r="B14" s="137" t="s">
        <v>23</v>
      </c>
      <c r="C14" s="138">
        <v>38.4</v>
      </c>
      <c r="D14" s="139">
        <v>2002</v>
      </c>
      <c r="E14" s="140">
        <f>10^(0.794358141*((LOG((C14/174.393)/LOG(10))*(LOG((C14/174.393)/LOG(10))))))</f>
        <v>2.2033851325388869</v>
      </c>
      <c r="F14" s="141">
        <v>22</v>
      </c>
      <c r="G14" s="142">
        <v>24</v>
      </c>
      <c r="H14" s="142">
        <v>26</v>
      </c>
      <c r="I14" s="9">
        <f>IF(MAX(F14:H14)&lt;0,0,MAX(F14:H14))</f>
        <v>26</v>
      </c>
      <c r="J14" s="143">
        <v>32</v>
      </c>
      <c r="K14" s="142">
        <v>35</v>
      </c>
      <c r="L14" s="142">
        <v>36</v>
      </c>
      <c r="M14" s="9">
        <f>IF(MAX(J14:L14)&lt;0,0,MAX(J14:L14))</f>
        <v>36</v>
      </c>
      <c r="N14" s="6">
        <f>I14+M14</f>
        <v>62</v>
      </c>
      <c r="O14" s="144">
        <f>N14*E14</f>
        <v>136.60987821741099</v>
      </c>
      <c r="P14" s="145">
        <f>RANK(N14,N14:N16,0)</f>
        <v>1</v>
      </c>
      <c r="Q14" s="135">
        <v>1</v>
      </c>
    </row>
    <row r="15" spans="1:17" ht="16.5" hidden="1" customHeight="1">
      <c r="A15" s="146"/>
      <c r="B15" s="64"/>
      <c r="C15" s="64">
        <v>66.8</v>
      </c>
      <c r="D15" s="64"/>
      <c r="E15" s="64">
        <f>10^(0.794358141*((LOG((C15/174.393)/LOG(10))*(LOG((C15/174.393)/LOG(10))))))</f>
        <v>1.3739352976439714</v>
      </c>
      <c r="F15" s="147"/>
      <c r="G15" s="148"/>
      <c r="H15" s="148"/>
      <c r="I15" s="19">
        <f>IF(MAX(F15:H15)&lt;0,0,MAX(F15:H15))</f>
        <v>0</v>
      </c>
      <c r="J15" s="149"/>
      <c r="K15" s="148"/>
      <c r="L15" s="14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35">
        <f>RANK(N15,N14:N16,0)</f>
        <v>2</v>
      </c>
      <c r="Q15" s="135"/>
    </row>
    <row r="16" spans="1:17" ht="15.6" hidden="1" customHeight="1">
      <c r="A16" s="150"/>
      <c r="B16" s="51"/>
      <c r="C16" s="51">
        <v>66.8</v>
      </c>
      <c r="D16" s="51"/>
      <c r="E16" s="51">
        <f>10^(0.794358141*((LOG((C16/174.393)/LOG(10))*(LOG((C16/174.393)/LOG(10))))))</f>
        <v>1.3739352976439714</v>
      </c>
      <c r="F16" s="56"/>
      <c r="G16" s="57"/>
      <c r="H16" s="57"/>
      <c r="I16" s="58">
        <f>IF(MAX(F16:H16)&lt;0,0,MAX(F16:H16))</f>
        <v>0</v>
      </c>
      <c r="J16" s="59"/>
      <c r="K16" s="57"/>
      <c r="L16" s="57"/>
      <c r="M16" s="58">
        <f>IF(MAX(J16:L16)&lt;0,0,MAX(J16:L16))</f>
        <v>0</v>
      </c>
      <c r="N16" s="60">
        <f>I16+M16</f>
        <v>0</v>
      </c>
      <c r="O16" s="61">
        <f>N16*E16</f>
        <v>0</v>
      </c>
      <c r="P16" s="151">
        <f>RANK(N16,N14:N16,0)</f>
        <v>2</v>
      </c>
      <c r="Q16" s="135"/>
    </row>
    <row r="17" spans="1:17" ht="17.25" customHeight="1">
      <c r="A17" s="414" t="s">
        <v>42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135"/>
    </row>
    <row r="18" spans="1:17" ht="15.75" customHeight="1">
      <c r="A18" s="152" t="s">
        <v>43</v>
      </c>
      <c r="B18" s="137" t="s">
        <v>23</v>
      </c>
      <c r="C18" s="138">
        <v>40.299999999999997</v>
      </c>
      <c r="D18" s="137">
        <v>2001</v>
      </c>
      <c r="E18" s="140">
        <f>10^(0.794358141*((LOG((C18/174.393)/LOG(10))*(LOG((C18/174.393)/LOG(10))))))</f>
        <v>2.0967230420622465</v>
      </c>
      <c r="F18" s="141">
        <v>36</v>
      </c>
      <c r="G18" s="142">
        <v>39</v>
      </c>
      <c r="H18" s="142">
        <v>-41</v>
      </c>
      <c r="I18" s="9">
        <f>IF(MAX(F18:H18)&lt;0,0,MAX(F18:H18))</f>
        <v>39</v>
      </c>
      <c r="J18" s="143">
        <v>46</v>
      </c>
      <c r="K18" s="142">
        <v>49</v>
      </c>
      <c r="L18" s="142">
        <v>-51</v>
      </c>
      <c r="M18" s="9">
        <f>IF(MAX(J18:L18)&lt;0,0,MAX(J18:L18))</f>
        <v>49</v>
      </c>
      <c r="N18" s="6">
        <f>I18+M18</f>
        <v>88</v>
      </c>
      <c r="O18" s="144">
        <f>N18*E18</f>
        <v>184.51162770147769</v>
      </c>
      <c r="P18" s="145">
        <f>RANK(N18,N18:N21,0)</f>
        <v>1</v>
      </c>
      <c r="Q18" s="135">
        <v>1</v>
      </c>
    </row>
    <row r="19" spans="1:17" ht="16.5" hidden="1" customHeight="1">
      <c r="A19" s="64"/>
      <c r="B19" s="64"/>
      <c r="C19" s="64">
        <v>73.2</v>
      </c>
      <c r="D19" s="64">
        <v>2000</v>
      </c>
      <c r="E19" s="64">
        <f>10^(0.794358141*((LOG((C19/174.393)/LOG(10))*(LOG((C19/174.393)/LOG(10))))))</f>
        <v>1.2969167225792266</v>
      </c>
      <c r="F19" s="153"/>
      <c r="G19" s="148"/>
      <c r="H19" s="154"/>
      <c r="I19" s="19">
        <f>IF(MAX(F19:H19)&lt;0,0,MAX(F19:H19))</f>
        <v>0</v>
      </c>
      <c r="J19" s="154"/>
      <c r="K19" s="154"/>
      <c r="L19" s="14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35">
        <f>RANK(N19,N18:N21,0)</f>
        <v>2</v>
      </c>
      <c r="Q19" s="135"/>
    </row>
    <row r="20" spans="1:17" ht="16.5" hidden="1" customHeight="1">
      <c r="A20" s="41"/>
      <c r="B20" s="41"/>
      <c r="C20" s="41">
        <v>75.900000000000006</v>
      </c>
      <c r="D20" s="41">
        <v>2002</v>
      </c>
      <c r="E20" s="41">
        <f>10^(0.794358141*((LOG((C20/174.393)/LOG(10))*(LOG((C20/174.393)/LOG(10))))))</f>
        <v>1.2696568831496926</v>
      </c>
      <c r="F20" s="111"/>
      <c r="G20" s="108"/>
      <c r="H20" s="134"/>
      <c r="I20" s="46">
        <f>IF(MAX(F20:H20)&lt;0,0,MAX(F20:H20))</f>
        <v>0</v>
      </c>
      <c r="J20" s="108"/>
      <c r="K20" s="134"/>
      <c r="L20" s="134"/>
      <c r="M20" s="46">
        <f>IF(MAX(J20:L20)&lt;0,0,MAX(J20:L20))</f>
        <v>0</v>
      </c>
      <c r="N20" s="48">
        <f>I20+M20</f>
        <v>0</v>
      </c>
      <c r="O20" s="49">
        <f>N20*E20</f>
        <v>0</v>
      </c>
      <c r="P20" s="35">
        <f>RANK(N20,N18:N21,0)</f>
        <v>2</v>
      </c>
      <c r="Q20" s="135"/>
    </row>
    <row r="21" spans="1:17" ht="16.5" hidden="1" customHeight="1">
      <c r="A21" s="51"/>
      <c r="B21" s="51"/>
      <c r="C21" s="51">
        <v>72.2</v>
      </c>
      <c r="D21" s="51"/>
      <c r="E21" s="51">
        <f>10^(0.794358141*((LOG((C21/174.393)/LOG(10))*(LOG((C21/174.393)/LOG(10))))))</f>
        <v>1.3077316748012733</v>
      </c>
      <c r="F21" s="155"/>
      <c r="G21" s="156"/>
      <c r="H21" s="156"/>
      <c r="I21" s="58">
        <f>IF(MAX(F21:H21)&lt;0,0,MAX(F21:H21))</f>
        <v>0</v>
      </c>
      <c r="J21" s="157"/>
      <c r="K21" s="157"/>
      <c r="L21" s="157"/>
      <c r="M21" s="58">
        <f>IF(MAX(J21:L21)&lt;0,0,MAX(J21:L21))</f>
        <v>0</v>
      </c>
      <c r="N21" s="60">
        <f>I21+M21</f>
        <v>0</v>
      </c>
      <c r="O21" s="61">
        <f>N21*E21</f>
        <v>0</v>
      </c>
      <c r="P21" s="151">
        <f>RANK(N21,N18:N21,0)</f>
        <v>2</v>
      </c>
      <c r="Q21" s="135"/>
    </row>
    <row r="22" spans="1:17" ht="17.25" customHeight="1">
      <c r="A22" s="414" t="s">
        <v>44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135"/>
    </row>
    <row r="23" spans="1:17" s="97" customFormat="1" ht="15.75" customHeight="1">
      <c r="A23" s="158" t="s">
        <v>45</v>
      </c>
      <c r="B23" s="159" t="s">
        <v>46</v>
      </c>
      <c r="C23" s="160">
        <v>47.7</v>
      </c>
      <c r="D23" s="159">
        <v>2001</v>
      </c>
      <c r="E23" s="161">
        <f>10^(0.794358141*((LOG((C23/174.393)/LOG(10))*(LOG((C23/174.393)/LOG(10))))))</f>
        <v>1.7856504564878637</v>
      </c>
      <c r="F23" s="92">
        <v>23</v>
      </c>
      <c r="G23" s="93">
        <v>26</v>
      </c>
      <c r="H23" s="103">
        <v>27</v>
      </c>
      <c r="I23" s="162">
        <f>IF(MAX(F23:H23)&lt;0,0,MAX(F23:H23))</f>
        <v>27</v>
      </c>
      <c r="J23" s="92">
        <v>32</v>
      </c>
      <c r="K23" s="93">
        <v>35</v>
      </c>
      <c r="L23" s="93">
        <v>36</v>
      </c>
      <c r="M23" s="95">
        <f>IF(MAX(J23:L23)&lt;0,0,MAX(J23:L23))</f>
        <v>36</v>
      </c>
      <c r="N23" s="20">
        <f>I23+M23</f>
        <v>63</v>
      </c>
      <c r="O23" s="77">
        <f>N23*E23</f>
        <v>112.49597875873542</v>
      </c>
      <c r="P23" s="35">
        <f>RANK(N23,N23:N26,0)</f>
        <v>2</v>
      </c>
      <c r="Q23" s="163">
        <v>1</v>
      </c>
    </row>
    <row r="24" spans="1:17" s="97" customFormat="1" ht="16.5" customHeight="1">
      <c r="A24" s="112" t="s">
        <v>47</v>
      </c>
      <c r="B24" s="113" t="s">
        <v>48</v>
      </c>
      <c r="C24" s="164">
        <v>45.3</v>
      </c>
      <c r="D24" s="113">
        <v>2000</v>
      </c>
      <c r="E24" s="165">
        <f>10^(0.794358141*((LOG((C24/174.393)/LOG(10))*(LOG((C24/174.393)/LOG(10))))))</f>
        <v>1.8717583997379643</v>
      </c>
      <c r="F24" s="69">
        <v>36</v>
      </c>
      <c r="G24" s="70">
        <v>39</v>
      </c>
      <c r="H24" s="70">
        <v>-40</v>
      </c>
      <c r="I24" s="166">
        <f>IF(MAX(F24:H24)&lt;0,0,MAX(F24:H24))</f>
        <v>39</v>
      </c>
      <c r="J24" s="69">
        <v>46</v>
      </c>
      <c r="K24" s="70">
        <v>49</v>
      </c>
      <c r="L24" s="70">
        <v>50</v>
      </c>
      <c r="M24" s="72">
        <f>IF(MAX(J24:L24)&lt;0,0,MAX(J24:L24))</f>
        <v>50</v>
      </c>
      <c r="N24" s="73">
        <f>I24+M24</f>
        <v>89</v>
      </c>
      <c r="O24" s="74">
        <f>N24*E24</f>
        <v>166.58649757667882</v>
      </c>
      <c r="P24" s="75">
        <f>RANK(N24,N23:N26,0)</f>
        <v>1</v>
      </c>
      <c r="Q24" s="163" t="s">
        <v>27</v>
      </c>
    </row>
    <row r="25" spans="1:17" s="97" customFormat="1" ht="16.5" hidden="1" customHeight="1">
      <c r="A25" s="167"/>
      <c r="B25" s="168"/>
      <c r="C25" s="169">
        <v>77.099999999999994</v>
      </c>
      <c r="D25" s="159"/>
      <c r="E25" s="64">
        <f>10^(0.794358141*((LOG((C25/174.393)/LOG(10))*(LOG((C25/174.393)/LOG(10))))))</f>
        <v>1.2583832277306062</v>
      </c>
      <c r="F25" s="170"/>
      <c r="G25" s="171"/>
      <c r="H25" s="171"/>
      <c r="I25" s="19">
        <f>IF(MAX(F25:H25)&lt;0,0,MAX(F25:H25))</f>
        <v>0</v>
      </c>
      <c r="J25" s="171"/>
      <c r="K25" s="170"/>
      <c r="L25" s="171"/>
      <c r="M25" s="19">
        <f>IF(MAX(J25:L25)&lt;0,0,MAX(J25:L25))</f>
        <v>0</v>
      </c>
      <c r="N25" s="20">
        <f>I25+M25</f>
        <v>0</v>
      </c>
      <c r="O25" s="21">
        <f>N25*E25</f>
        <v>0</v>
      </c>
      <c r="P25" s="35">
        <f>RANK(N25,N23:N26,0)</f>
        <v>3</v>
      </c>
      <c r="Q25" s="163"/>
    </row>
    <row r="26" spans="1:17" ht="16.5" hidden="1" customHeight="1">
      <c r="A26" s="150"/>
      <c r="B26" s="51"/>
      <c r="C26" s="172">
        <v>77.099999999999994</v>
      </c>
      <c r="D26" s="173"/>
      <c r="E26" s="51">
        <f>10^(0.794358141*((LOG((C26/174.393)/LOG(10))*(LOG((C26/174.393)/LOG(10))))))</f>
        <v>1.2583832277306062</v>
      </c>
      <c r="F26" s="174"/>
      <c r="G26" s="175"/>
      <c r="H26" s="175"/>
      <c r="I26" s="58">
        <f>IF(MAX(F26:H26)&lt;0,0,MAX(F26:H26))</f>
        <v>0</v>
      </c>
      <c r="J26" s="175"/>
      <c r="K26" s="174"/>
      <c r="L26" s="175"/>
      <c r="M26" s="58">
        <f>IF(MAX(J26:L26)&lt;0,0,MAX(J26:L26))</f>
        <v>0</v>
      </c>
      <c r="N26" s="60">
        <f>I26+M26</f>
        <v>0</v>
      </c>
      <c r="O26" s="61">
        <f>N26*E26</f>
        <v>0</v>
      </c>
      <c r="P26" s="151">
        <f>RANK(N26,N23:N26,0)</f>
        <v>3</v>
      </c>
      <c r="Q26" s="135"/>
    </row>
    <row r="27" spans="1:17" ht="17.25" customHeight="1">
      <c r="A27" s="414" t="s">
        <v>20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135"/>
    </row>
    <row r="28" spans="1:17" ht="15.75" hidden="1" customHeight="1">
      <c r="A28" s="64"/>
      <c r="B28" s="64"/>
      <c r="C28" s="64">
        <v>56</v>
      </c>
      <c r="D28" s="64">
        <v>2000</v>
      </c>
      <c r="E28" s="64">
        <f>10^(0.794358141*((LOG((C28/174.393)/LOG(10))*(LOG((C28/174.393)/LOG(10))))))</f>
        <v>1.5607564739647632</v>
      </c>
      <c r="F28" s="154"/>
      <c r="G28" s="148"/>
      <c r="H28" s="154"/>
      <c r="I28" s="19">
        <f>IF(MAX(F28:H28)&lt;0,0,MAX(F28:H28))</f>
        <v>0</v>
      </c>
      <c r="J28" s="148"/>
      <c r="K28" s="148"/>
      <c r="L28" s="148"/>
      <c r="M28" s="19">
        <f>IF(MAX(J28:L28)&lt;0,0,MAX(J28:L28))</f>
        <v>0</v>
      </c>
      <c r="N28" s="20">
        <f>I28+M28</f>
        <v>0</v>
      </c>
      <c r="O28" s="21">
        <f>N28*E28</f>
        <v>0</v>
      </c>
      <c r="P28" s="35">
        <f>RANK(N28,N28:N30,0)</f>
        <v>2</v>
      </c>
      <c r="Q28" s="135"/>
    </row>
    <row r="29" spans="1:17" ht="15.75" hidden="1" customHeight="1">
      <c r="A29" s="41"/>
      <c r="B29" s="41"/>
      <c r="C29" s="41">
        <v>56</v>
      </c>
      <c r="D29" s="41">
        <v>2002</v>
      </c>
      <c r="E29" s="41">
        <f>10^(0.794358141*((LOG((C29/174.393)/LOG(10))*(LOG((C29/174.393)/LOG(10))))))</f>
        <v>1.5607564739647632</v>
      </c>
      <c r="F29" s="108"/>
      <c r="G29" s="108"/>
      <c r="H29" s="134"/>
      <c r="I29" s="46">
        <f>IF(MAX(F29:H29)&lt;0,0,MAX(F29:H29))</f>
        <v>0</v>
      </c>
      <c r="J29" s="108"/>
      <c r="K29" s="108"/>
      <c r="L29" s="108"/>
      <c r="M29" s="46">
        <f>IF(MAX(J29:L29)&lt;0,0,MAX(J29:L29))</f>
        <v>0</v>
      </c>
      <c r="N29" s="48">
        <f>I29+M29</f>
        <v>0</v>
      </c>
      <c r="O29" s="49">
        <f>N29*E29</f>
        <v>0</v>
      </c>
      <c r="P29" s="35">
        <f>RANK(N29,N28:N30,0)</f>
        <v>2</v>
      </c>
      <c r="Q29" s="135"/>
    </row>
    <row r="30" spans="1:17" ht="16.5" customHeight="1">
      <c r="A30" s="176" t="s">
        <v>49</v>
      </c>
      <c r="B30" s="173" t="s">
        <v>48</v>
      </c>
      <c r="C30" s="177">
        <v>52.1</v>
      </c>
      <c r="D30" s="173">
        <v>2003</v>
      </c>
      <c r="E30" s="178">
        <f>10^(0.794358141*((LOG((C30/174.393)/LOG(10))*(LOG((C30/174.393)/LOG(10))))))</f>
        <v>1.6545792753438815</v>
      </c>
      <c r="F30" s="179">
        <v>17</v>
      </c>
      <c r="G30" s="180">
        <v>19</v>
      </c>
      <c r="H30" s="180">
        <v>-20</v>
      </c>
      <c r="I30" s="181">
        <f>IF(MAX(F30:H30)&lt;0,0,MAX(F30:H30))</f>
        <v>19</v>
      </c>
      <c r="J30" s="179">
        <v>24</v>
      </c>
      <c r="K30" s="180">
        <v>-26</v>
      </c>
      <c r="L30" s="180">
        <v>26</v>
      </c>
      <c r="M30" s="58">
        <f>IF(MAX(J30:L30)&lt;0,0,MAX(J30:L30))</f>
        <v>26</v>
      </c>
      <c r="N30" s="60">
        <f>I30+M30</f>
        <v>45</v>
      </c>
      <c r="O30" s="182">
        <f>N30*E30</f>
        <v>74.456067390474672</v>
      </c>
      <c r="P30" s="151">
        <f>RANK(N30,N30:N30,0)</f>
        <v>1</v>
      </c>
      <c r="Q30" s="135">
        <v>1</v>
      </c>
    </row>
    <row r="31" spans="1:17" ht="17.25" customHeight="1">
      <c r="A31" s="414" t="s">
        <v>50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183"/>
    </row>
    <row r="32" spans="1:17" ht="15.75" customHeight="1">
      <c r="A32" s="76" t="s">
        <v>51</v>
      </c>
      <c r="B32" s="64" t="s">
        <v>48</v>
      </c>
      <c r="C32" s="14">
        <v>60.6</v>
      </c>
      <c r="D32" s="64">
        <v>1999</v>
      </c>
      <c r="E32" s="161">
        <f>10^(0.794358141*((LOG((C32/174.393)/LOG(10))*(LOG((C32/174.393)/LOG(10))))))</f>
        <v>1.4702707453992507</v>
      </c>
      <c r="F32" s="184">
        <v>53</v>
      </c>
      <c r="G32" s="185">
        <v>55</v>
      </c>
      <c r="H32" s="185">
        <v>57</v>
      </c>
      <c r="I32" s="95">
        <f>IF(MAX(F32:H32)&lt;0,0,MAX(F32:H32))</f>
        <v>57</v>
      </c>
      <c r="J32" s="80">
        <v>67</v>
      </c>
      <c r="K32" s="18">
        <v>71</v>
      </c>
      <c r="L32" s="18">
        <v>73</v>
      </c>
      <c r="M32" s="95">
        <f>IF(MAX(J32:L32)&lt;0,0,MAX(J32:L32))</f>
        <v>73</v>
      </c>
      <c r="N32" s="20">
        <f>I32+M32</f>
        <v>130</v>
      </c>
      <c r="O32" s="77">
        <f>N32*E32</f>
        <v>191.13519690190259</v>
      </c>
      <c r="P32" s="35">
        <f>RANK(N32,N32:N36,0)</f>
        <v>1</v>
      </c>
      <c r="Q32" s="135" t="s">
        <v>27</v>
      </c>
    </row>
    <row r="33" spans="1:18" ht="15.75" customHeight="1">
      <c r="A33" s="107" t="s">
        <v>52</v>
      </c>
      <c r="B33" s="41" t="s">
        <v>46</v>
      </c>
      <c r="C33" s="42">
        <v>60</v>
      </c>
      <c r="D33" s="41">
        <v>2000</v>
      </c>
      <c r="E33" s="186">
        <f>10^(0.794358141*((LOG((C33/174.393)/LOG(10))*(LOG((C33/174.393)/LOG(10))))))</f>
        <v>1.4810297176114258</v>
      </c>
      <c r="F33" s="47">
        <v>48</v>
      </c>
      <c r="G33" s="45">
        <v>-51</v>
      </c>
      <c r="H33" s="45">
        <v>51</v>
      </c>
      <c r="I33" s="46">
        <f>IF(MAX(F33:H33)&lt;0,0,MAX(F33:H33))</f>
        <v>51</v>
      </c>
      <c r="J33" s="44">
        <v>58</v>
      </c>
      <c r="K33" s="45">
        <v>61</v>
      </c>
      <c r="L33" s="45">
        <v>-62</v>
      </c>
      <c r="M33" s="46">
        <f>IF(MAX(J33:L33)&lt;0,0,MAX(J33:L33))</f>
        <v>61</v>
      </c>
      <c r="N33" s="48">
        <f>I33+M33</f>
        <v>112</v>
      </c>
      <c r="O33" s="105">
        <f>N33*E33</f>
        <v>165.87532837247969</v>
      </c>
      <c r="P33" s="35">
        <f>RANK(N33,N32:N36,0)</f>
        <v>2</v>
      </c>
      <c r="Q33" s="135" t="s">
        <v>27</v>
      </c>
    </row>
    <row r="34" spans="1:18" ht="16.5" customHeight="1">
      <c r="A34" s="112" t="s">
        <v>53</v>
      </c>
      <c r="B34" s="113" t="s">
        <v>48</v>
      </c>
      <c r="C34" s="164">
        <v>56.1</v>
      </c>
      <c r="D34" s="113">
        <v>2002</v>
      </c>
      <c r="E34" s="165">
        <f>10^(0.794358141*((LOG((C34/174.393)/LOG(10))*(LOG((C34/174.393)/LOG(10))))))</f>
        <v>1.5585772159054077</v>
      </c>
      <c r="F34" s="187">
        <v>19</v>
      </c>
      <c r="G34" s="117">
        <v>20</v>
      </c>
      <c r="H34" s="117">
        <v>21</v>
      </c>
      <c r="I34" s="72">
        <f>IF(MAX(F34:H34)&lt;0,0,MAX(F34:H34))</f>
        <v>21</v>
      </c>
      <c r="J34" s="188">
        <v>29</v>
      </c>
      <c r="K34" s="117">
        <v>-32</v>
      </c>
      <c r="L34" s="117">
        <v>-32</v>
      </c>
      <c r="M34" s="72">
        <f>IF(MAX(J34:L34)&lt;0,0,MAX(J34:L34))</f>
        <v>29</v>
      </c>
      <c r="N34" s="73">
        <f>I34+M34</f>
        <v>50</v>
      </c>
      <c r="O34" s="74">
        <f>N34*E34</f>
        <v>77.928860795270381</v>
      </c>
      <c r="P34" s="75">
        <f>RANK(N34,N32:N36,0)</f>
        <v>3</v>
      </c>
      <c r="Q34" s="189">
        <v>1</v>
      </c>
    </row>
    <row r="35" spans="1:18" ht="15.75" hidden="1" customHeight="1">
      <c r="A35" s="64"/>
      <c r="B35" s="64"/>
      <c r="C35" s="64">
        <v>30</v>
      </c>
      <c r="D35" s="64"/>
      <c r="E35" s="64">
        <f>10^(0.794358141*((LOG((C35/174.393)/LOG(10))*(LOG((C35/174.393)/LOG(10))))))</f>
        <v>2.9117814397877648</v>
      </c>
      <c r="F35" s="148"/>
      <c r="G35" s="18"/>
      <c r="H35" s="154"/>
      <c r="I35" s="19">
        <f>IF(MAX(F35:H35)&lt;0,0,MAX(F35:H35))</f>
        <v>0</v>
      </c>
      <c r="J35" s="148"/>
      <c r="K35" s="148"/>
      <c r="L35" s="148"/>
      <c r="M35" s="19">
        <f>IF(MAX(J35:L35)&lt;0,0,MAX(J35:L35))</f>
        <v>0</v>
      </c>
      <c r="N35" s="190">
        <f>I35+M35</f>
        <v>0</v>
      </c>
      <c r="O35" s="21">
        <f>N35*E35</f>
        <v>0</v>
      </c>
      <c r="P35" s="35">
        <f>RANK(N35,N32:N36,0)</f>
        <v>4</v>
      </c>
      <c r="Q35" s="132"/>
    </row>
    <row r="36" spans="1:18" ht="16.5" hidden="1" customHeight="1">
      <c r="A36" s="133"/>
      <c r="B36" s="41"/>
      <c r="C36" s="41">
        <v>30</v>
      </c>
      <c r="D36" s="41"/>
      <c r="E36" s="41">
        <f>10^(0.794358141*((LOG((C36/174.393)/LOG(10))*(LOG((C36/174.393)/LOG(10))))))</f>
        <v>2.9117814397877648</v>
      </c>
      <c r="F36" s="108"/>
      <c r="G36" s="108"/>
      <c r="H36" s="45"/>
      <c r="I36" s="46">
        <f>IF(MAX(F36:H36)&lt;0,0,MAX(F36:H36))</f>
        <v>0</v>
      </c>
      <c r="J36" s="110"/>
      <c r="K36" s="108"/>
      <c r="L36" s="108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35">
        <f>RANK(N36,N32:N36,0)</f>
        <v>4</v>
      </c>
      <c r="Q36" s="131"/>
    </row>
    <row r="37" spans="1:18" ht="17.25" hidden="1" customHeight="1">
      <c r="A37" s="413" t="s">
        <v>21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131"/>
    </row>
    <row r="38" spans="1:18" ht="16.5" hidden="1" customHeight="1">
      <c r="A38" s="133"/>
      <c r="B38" s="41"/>
      <c r="C38" s="41">
        <v>30</v>
      </c>
      <c r="D38" s="41">
        <v>2000</v>
      </c>
      <c r="E38" s="41">
        <f>10^(0.794358141*((LOG((C38/174.393)/LOG(10))*(LOG((C38/174.393)/LOG(10))))))</f>
        <v>2.9117814397877648</v>
      </c>
      <c r="F38" s="111"/>
      <c r="G38" s="108"/>
      <c r="H38" s="108"/>
      <c r="I38" s="46">
        <f>IF(MAX(F38:H38)&lt;0,0,MAX(F38:H38))</f>
        <v>0</v>
      </c>
      <c r="J38" s="110"/>
      <c r="K38" s="108"/>
      <c r="L38" s="45"/>
      <c r="M38" s="46">
        <f>IF(MAX(J38:L38)&lt;0,0,MAX(J38:L38))</f>
        <v>0</v>
      </c>
      <c r="N38" s="109">
        <f>I38+M38</f>
        <v>0</v>
      </c>
      <c r="O38" s="49">
        <f>N38*E38</f>
        <v>0</v>
      </c>
      <c r="P38" s="35">
        <f>RANK(N38,N38:N39,0)</f>
        <v>1</v>
      </c>
      <c r="Q38" s="131"/>
      <c r="R38" s="191"/>
    </row>
    <row r="39" spans="1:18" ht="16.5" hidden="1" customHeight="1">
      <c r="A39" s="51"/>
      <c r="B39" s="51"/>
      <c r="C39" s="51">
        <v>30</v>
      </c>
      <c r="D39" s="51"/>
      <c r="E39" s="51">
        <f>10^(0.794358141*((LOG((C39/174.393)/LOG(10))*(LOG((C39/174.393)/LOG(10))))))</f>
        <v>2.9117814397877648</v>
      </c>
      <c r="F39" s="155"/>
      <c r="G39" s="157"/>
      <c r="H39" s="157"/>
      <c r="I39" s="58">
        <f>IF(MAX(F39:H39)&lt;0,0,MAX(F39:H39))</f>
        <v>0</v>
      </c>
      <c r="J39" s="192"/>
      <c r="K39" s="157"/>
      <c r="L39" s="57"/>
      <c r="M39" s="58">
        <f>IF(MAX(J39:L39)&lt;0,0,MAX(J39:L39))</f>
        <v>0</v>
      </c>
      <c r="N39" s="193">
        <f>I39+M39</f>
        <v>0</v>
      </c>
      <c r="O39" s="61">
        <f>N39*E39</f>
        <v>0</v>
      </c>
      <c r="P39" s="151">
        <f>RANK(N39,N38:N39,0)</f>
        <v>1</v>
      </c>
      <c r="Q39" s="131"/>
    </row>
    <row r="40" spans="1:18" ht="17.25" customHeight="1">
      <c r="A40" s="414" t="s">
        <v>54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131"/>
    </row>
    <row r="41" spans="1:18" ht="15.75" customHeight="1">
      <c r="A41" s="194" t="s">
        <v>55</v>
      </c>
      <c r="B41" s="64" t="s">
        <v>48</v>
      </c>
      <c r="C41" s="14">
        <v>78</v>
      </c>
      <c r="D41" s="64">
        <v>1999</v>
      </c>
      <c r="E41" s="161">
        <f>10^(0.794358141*((LOG((C41/174.393)/LOG(10))*(LOG((C41/174.393)/LOG(10))))))</f>
        <v>1.2502436276010762</v>
      </c>
      <c r="F41" s="184">
        <v>36</v>
      </c>
      <c r="G41" s="185">
        <v>38</v>
      </c>
      <c r="H41" s="185">
        <v>39</v>
      </c>
      <c r="I41" s="95">
        <f>IF(MAX(F41:H41)&lt;0,0,MAX(F41:H41))</f>
        <v>39</v>
      </c>
      <c r="J41" s="80">
        <v>46</v>
      </c>
      <c r="K41" s="18">
        <v>48</v>
      </c>
      <c r="L41" s="18">
        <v>50</v>
      </c>
      <c r="M41" s="95">
        <f>IF(MAX(J41:L41)&lt;0,0,MAX(J41:L41))</f>
        <v>50</v>
      </c>
      <c r="N41" s="20">
        <f>I41+M41</f>
        <v>89</v>
      </c>
      <c r="O41" s="77">
        <f>N41*E41</f>
        <v>111.27168285649579</v>
      </c>
      <c r="P41" s="35">
        <f>RANK(N41,N41:N42,0)</f>
        <v>1</v>
      </c>
      <c r="Q41" s="195" t="s">
        <v>27</v>
      </c>
    </row>
    <row r="42" spans="1:18" ht="16.5" customHeight="1">
      <c r="A42" s="196" t="s">
        <v>56</v>
      </c>
      <c r="B42" s="113" t="s">
        <v>48</v>
      </c>
      <c r="C42" s="164">
        <v>70</v>
      </c>
      <c r="D42" s="113">
        <v>2000</v>
      </c>
      <c r="E42" s="165">
        <f>10^(0.794358141*((LOG((C42/174.393)/LOG(10))*(LOG((C42/174.393)/LOG(10))))))</f>
        <v>1.3330283168520434</v>
      </c>
      <c r="F42" s="187">
        <v>-22</v>
      </c>
      <c r="G42" s="117">
        <v>22</v>
      </c>
      <c r="H42" s="117">
        <v>24</v>
      </c>
      <c r="I42" s="72">
        <f>IF(MAX(F42:H42)&lt;0,0,MAX(F42:H42))</f>
        <v>24</v>
      </c>
      <c r="J42" s="188">
        <v>28</v>
      </c>
      <c r="K42" s="117">
        <v>30</v>
      </c>
      <c r="L42" s="117">
        <v>32</v>
      </c>
      <c r="M42" s="72">
        <f>IF(MAX(J42:L42)&lt;0,0,MAX(J42:L42))</f>
        <v>32</v>
      </c>
      <c r="N42" s="73">
        <f>I42+M42</f>
        <v>56</v>
      </c>
      <c r="O42" s="74">
        <f>N42*E42</f>
        <v>74.649585743714425</v>
      </c>
      <c r="P42" s="102">
        <f>RANK(N42,N41:N42,0)</f>
        <v>2</v>
      </c>
      <c r="Q42" s="195" t="s">
        <v>27</v>
      </c>
    </row>
    <row r="43" spans="1:18" ht="16.5" customHeight="1">
      <c r="A43" s="121"/>
      <c r="B43" s="122"/>
      <c r="C43" s="122"/>
      <c r="D43" s="122"/>
      <c r="E43" s="123"/>
      <c r="F43" s="122"/>
    </row>
    <row r="44" spans="1:18" ht="15.75" customHeight="1">
      <c r="A44" s="127"/>
      <c r="B44" s="127"/>
      <c r="C44" s="128"/>
      <c r="D44" s="128"/>
      <c r="E44" s="129"/>
      <c r="F44" s="128"/>
      <c r="G44" s="128"/>
      <c r="H44" s="128"/>
      <c r="I44" s="128"/>
      <c r="J44" s="128"/>
      <c r="K44" s="130"/>
      <c r="L44" s="128"/>
    </row>
    <row r="45" spans="1:18" ht="15.75" customHeight="1">
      <c r="A45" s="121" t="s">
        <v>34</v>
      </c>
    </row>
    <row r="46" spans="1:18" ht="15.75" customHeight="1">
      <c r="A46" s="121"/>
    </row>
    <row r="47" spans="1:18" ht="15.75" customHeight="1">
      <c r="A47" s="121" t="s">
        <v>35</v>
      </c>
    </row>
  </sheetData>
  <sheetProtection selectLockedCells="1" selectUnlockedCells="1"/>
  <mergeCells count="15">
    <mergeCell ref="A1:P1"/>
    <mergeCell ref="A2:P2"/>
    <mergeCell ref="A3:E3"/>
    <mergeCell ref="F3:I3"/>
    <mergeCell ref="J3:M3"/>
    <mergeCell ref="N3:P3"/>
    <mergeCell ref="A31:P31"/>
    <mergeCell ref="A37:P37"/>
    <mergeCell ref="A40:P40"/>
    <mergeCell ref="A5:P5"/>
    <mergeCell ref="A9:P9"/>
    <mergeCell ref="A13:P13"/>
    <mergeCell ref="A17:P17"/>
    <mergeCell ref="A22:P22"/>
    <mergeCell ref="A27:P27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43"/>
  <sheetViews>
    <sheetView zoomScale="130" zoomScaleNormal="130" workbookViewId="0">
      <selection activeCell="U45" sqref="U45"/>
    </sheetView>
  </sheetViews>
  <sheetFormatPr defaultColWidth="8.7109375" defaultRowHeight="12.75" customHeight="1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4.5" customHeight="1">
      <c r="A1" s="415" t="s">
        <v>57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7" ht="33.75" customHeight="1">
      <c r="A2" s="416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3"/>
    </row>
    <row r="3" spans="1:17" ht="17.25" customHeight="1">
      <c r="A3" s="417"/>
      <c r="B3" s="417"/>
      <c r="C3" s="417"/>
      <c r="D3" s="417"/>
      <c r="E3" s="417"/>
      <c r="F3" s="418" t="s">
        <v>2</v>
      </c>
      <c r="G3" s="418"/>
      <c r="H3" s="418"/>
      <c r="I3" s="418"/>
      <c r="J3" s="418" t="s">
        <v>3</v>
      </c>
      <c r="K3" s="418"/>
      <c r="L3" s="418"/>
      <c r="M3" s="418"/>
      <c r="N3" s="419"/>
      <c r="O3" s="419"/>
      <c r="P3" s="419"/>
      <c r="Q3" s="5"/>
    </row>
    <row r="4" spans="1:17" ht="16.5" customHeight="1">
      <c r="A4" s="197" t="s">
        <v>4</v>
      </c>
      <c r="B4" s="198" t="s">
        <v>5</v>
      </c>
      <c r="C4" s="197" t="s">
        <v>6</v>
      </c>
      <c r="D4" s="197" t="s">
        <v>7</v>
      </c>
      <c r="E4" s="197" t="s">
        <v>8</v>
      </c>
      <c r="F4" s="199" t="s">
        <v>9</v>
      </c>
      <c r="G4" s="200" t="s">
        <v>10</v>
      </c>
      <c r="H4" s="200" t="s">
        <v>11</v>
      </c>
      <c r="I4" s="201" t="s">
        <v>2</v>
      </c>
      <c r="J4" s="202" t="s">
        <v>9</v>
      </c>
      <c r="K4" s="200" t="s">
        <v>10</v>
      </c>
      <c r="L4" s="200" t="s">
        <v>11</v>
      </c>
      <c r="M4" s="201" t="s">
        <v>12</v>
      </c>
      <c r="N4" s="198" t="s">
        <v>13</v>
      </c>
      <c r="O4" s="198" t="s">
        <v>14</v>
      </c>
      <c r="P4" s="197" t="s">
        <v>15</v>
      </c>
      <c r="Q4" s="11"/>
    </row>
    <row r="5" spans="1:17" ht="17.25" customHeight="1">
      <c r="A5" s="414" t="s">
        <v>44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11"/>
    </row>
    <row r="6" spans="1:17" ht="15.75" hidden="1" customHeight="1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203"/>
      <c r="G6" s="204"/>
      <c r="H6" s="204"/>
      <c r="I6" s="205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RANK(N6,N6:N8,0)</f>
        <v>2</v>
      </c>
      <c r="Q6" s="11"/>
    </row>
    <row r="7" spans="1:17" ht="16.5" customHeight="1">
      <c r="A7" s="107" t="s">
        <v>47</v>
      </c>
      <c r="B7" s="41" t="s">
        <v>48</v>
      </c>
      <c r="C7" s="42">
        <v>45.3</v>
      </c>
      <c r="D7" s="41">
        <v>2000</v>
      </c>
      <c r="E7" s="186">
        <f>10^(0.794358141*((LOG((C7/174.393)/LOG(10))*(LOG((C7/174.393)/LOG(10))))))</f>
        <v>1.8717583997379643</v>
      </c>
      <c r="F7" s="28">
        <v>36</v>
      </c>
      <c r="G7" s="29">
        <v>39</v>
      </c>
      <c r="H7" s="29">
        <v>-40</v>
      </c>
      <c r="I7" s="206">
        <f>IF(MAX(F7:H7)&lt;0,0,MAX(F7:H7))</f>
        <v>39</v>
      </c>
      <c r="J7" s="28">
        <v>46</v>
      </c>
      <c r="K7" s="29">
        <v>49</v>
      </c>
      <c r="L7" s="29">
        <v>50</v>
      </c>
      <c r="M7" s="46">
        <f>IF(MAX(J7:L7)&lt;0,0,MAX(J7:L7))</f>
        <v>50</v>
      </c>
      <c r="N7" s="48">
        <f>I7+M7</f>
        <v>89</v>
      </c>
      <c r="O7" s="105">
        <f>N7*E7</f>
        <v>166.58649757667882</v>
      </c>
      <c r="P7" s="35">
        <f>RANK(N7,N6:N8,0)</f>
        <v>1</v>
      </c>
      <c r="Q7" s="11"/>
    </row>
    <row r="8" spans="1:17" ht="16.5" hidden="1" customHeight="1">
      <c r="A8" s="40"/>
      <c r="B8" s="41"/>
      <c r="C8" s="42">
        <v>59.6</v>
      </c>
      <c r="D8" s="41"/>
      <c r="E8" s="43">
        <f>10^(0.794358141*((LOG((C8/174.393)/LOG(10))*(LOG((C8/174.393)/LOG(10))))))</f>
        <v>1.4883636694761329</v>
      </c>
      <c r="F8" s="80"/>
      <c r="G8" s="18"/>
      <c r="H8" s="18"/>
      <c r="I8" s="19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22">
        <f>RANK(N8,N6:N8,0)</f>
        <v>2</v>
      </c>
      <c r="Q8" s="11"/>
    </row>
    <row r="9" spans="1:17" ht="17.25" hidden="1" customHeight="1">
      <c r="A9" s="413" t="s">
        <v>20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11"/>
    </row>
    <row r="10" spans="1:17" ht="15.75" hidden="1" customHeight="1">
      <c r="A10" s="50"/>
      <c r="B10" s="51"/>
      <c r="C10" s="42">
        <v>61</v>
      </c>
      <c r="D10" s="15"/>
      <c r="E10" s="41">
        <f>10^(0.794358141*((LOG((C10/174.393)/LOG(10))*(LOG((C10/174.393)/LOG(10))))))</f>
        <v>1.4632549677285687</v>
      </c>
      <c r="F10" s="47"/>
      <c r="G10" s="45"/>
      <c r="H10" s="45"/>
      <c r="I10" s="46">
        <f>IF(MAX(F10:H10)&lt;0,0,MAX(F10:H10))</f>
        <v>0</v>
      </c>
      <c r="J10" s="47"/>
      <c r="K10" s="45"/>
      <c r="L10" s="45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22">
        <f>RANK(N10,N10:N12,0)</f>
        <v>1</v>
      </c>
      <c r="Q10" s="52"/>
    </row>
    <row r="11" spans="1:17" ht="15.75" hidden="1" customHeight="1">
      <c r="A11" s="53"/>
      <c r="B11" s="41"/>
      <c r="C11" s="42">
        <v>56</v>
      </c>
      <c r="D11" s="41">
        <v>2000</v>
      </c>
      <c r="E11" s="41">
        <f>10^(0.794358141*((LOG((C11/174.393)/LOG(10))*(LOG((C11/174.393)/LOG(10))))))</f>
        <v>1.5607564739647632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RANK(N11,N10:N12,0)</f>
        <v>1</v>
      </c>
      <c r="Q11" s="52"/>
    </row>
    <row r="12" spans="1:17" ht="16.5" hidden="1" customHeight="1">
      <c r="A12" s="54"/>
      <c r="B12" s="51"/>
      <c r="C12" s="55">
        <v>59.6</v>
      </c>
      <c r="D12" s="51"/>
      <c r="E12" s="51">
        <f>10^(0.794358141*((LOG((C12/174.393)/LOG(10))*(LOG((C12/174.393)/LOG(10))))))</f>
        <v>1.4883636694761329</v>
      </c>
      <c r="F12" s="56"/>
      <c r="G12" s="57"/>
      <c r="H12" s="57"/>
      <c r="I12" s="58">
        <f>IF(MAX(F12:H12)&lt;0,0,MAX(F12:H12))</f>
        <v>0</v>
      </c>
      <c r="J12" s="59"/>
      <c r="K12" s="57"/>
      <c r="L12" s="57"/>
      <c r="M12" s="58">
        <f>IF(MAX(J12:L12)&lt;0,0,MAX(J12:L12))</f>
        <v>0</v>
      </c>
      <c r="N12" s="60">
        <f>I12+M12</f>
        <v>0</v>
      </c>
      <c r="O12" s="61">
        <f>N12*E12</f>
        <v>0</v>
      </c>
      <c r="P12" s="62">
        <f>RANK(N12,N10:N12,0)</f>
        <v>1</v>
      </c>
      <c r="Q12" s="52"/>
    </row>
    <row r="13" spans="1:17" ht="17.25" customHeight="1">
      <c r="A13" s="414" t="s">
        <v>50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52"/>
    </row>
    <row r="14" spans="1:17" ht="16.5" hidden="1" customHeight="1">
      <c r="A14" s="63"/>
      <c r="B14" s="64"/>
      <c r="C14" s="14">
        <v>68.099999999999994</v>
      </c>
      <c r="D14" s="15">
        <v>1998</v>
      </c>
      <c r="E14" s="16">
        <f>10^(0.794358141*((LOG((C14/174.393)/LOG(10))*(LOG((C14/174.393)/LOG(10))))))</f>
        <v>1.356687174669762</v>
      </c>
      <c r="F14" s="203"/>
      <c r="G14" s="204"/>
      <c r="H14" s="204"/>
      <c r="I14" s="205">
        <f>IF(MAX(F14:H14)&lt;0,0,MAX(F14:H14))</f>
        <v>0</v>
      </c>
      <c r="J14" s="17"/>
      <c r="K14" s="18"/>
      <c r="L14" s="18"/>
      <c r="M14" s="19">
        <f>IF(MAX(J14:L14)&lt;0,0,MAX(J14:L14))</f>
        <v>0</v>
      </c>
      <c r="N14" s="20">
        <f>I14+M14</f>
        <v>0</v>
      </c>
      <c r="O14" s="21">
        <f>N14*E14</f>
        <v>0</v>
      </c>
      <c r="P14" s="22">
        <f>RANK(N14,N14:N17,0)</f>
        <v>3</v>
      </c>
      <c r="Q14" s="52"/>
    </row>
    <row r="15" spans="1:17" ht="15.75" customHeight="1">
      <c r="A15" s="76" t="s">
        <v>51</v>
      </c>
      <c r="B15" s="64" t="s">
        <v>48</v>
      </c>
      <c r="C15" s="14">
        <v>60.6</v>
      </c>
      <c r="D15" s="64">
        <v>1999</v>
      </c>
      <c r="E15" s="161">
        <f>10^(0.794358141*((LOG((C15/174.393)/LOG(10))*(LOG((C15/174.393)/LOG(10))))))</f>
        <v>1.4702707453992507</v>
      </c>
      <c r="F15" s="184">
        <v>53</v>
      </c>
      <c r="G15" s="185">
        <v>55</v>
      </c>
      <c r="H15" s="185">
        <v>57</v>
      </c>
      <c r="I15" s="95">
        <f>IF(MAX(F15:H15)&lt;0,0,MAX(F15:H15))</f>
        <v>57</v>
      </c>
      <c r="J15" s="80">
        <v>67</v>
      </c>
      <c r="K15" s="18">
        <v>71</v>
      </c>
      <c r="L15" s="18">
        <v>73</v>
      </c>
      <c r="M15" s="46">
        <f>IF(MAX(J15:L15)&lt;0,0,MAX(J15:L15))</f>
        <v>73</v>
      </c>
      <c r="N15" s="48">
        <f>I15+M15</f>
        <v>130</v>
      </c>
      <c r="O15" s="105">
        <f>N15*E15</f>
        <v>191.13519690190259</v>
      </c>
      <c r="P15" s="35">
        <f>RANK(N15,N14:N17,0)</f>
        <v>1</v>
      </c>
      <c r="Q15" s="52"/>
    </row>
    <row r="16" spans="1:17" ht="16.5" customHeight="1">
      <c r="A16" s="112" t="s">
        <v>52</v>
      </c>
      <c r="B16" s="113" t="s">
        <v>46</v>
      </c>
      <c r="C16" s="164">
        <v>60</v>
      </c>
      <c r="D16" s="113">
        <v>2000</v>
      </c>
      <c r="E16" s="165">
        <f>10^(0.794358141*((LOG((C16/174.393)/LOG(10))*(LOG((C16/174.393)/LOG(10))))))</f>
        <v>1.4810297176114258</v>
      </c>
      <c r="F16" s="187">
        <v>48</v>
      </c>
      <c r="G16" s="117">
        <v>-51</v>
      </c>
      <c r="H16" s="117">
        <v>51</v>
      </c>
      <c r="I16" s="72">
        <f>IF(MAX(F16:H16)&lt;0,0,MAX(F16:H16))</f>
        <v>51</v>
      </c>
      <c r="J16" s="188">
        <v>58</v>
      </c>
      <c r="K16" s="117">
        <v>61</v>
      </c>
      <c r="L16" s="117">
        <v>-62</v>
      </c>
      <c r="M16" s="72">
        <f>IF(MAX(J16:L16)&lt;0,0,MAX(J16:L16))</f>
        <v>61</v>
      </c>
      <c r="N16" s="73">
        <f>I16+M16</f>
        <v>112</v>
      </c>
      <c r="O16" s="74">
        <f>N16*E16</f>
        <v>165.87532837247969</v>
      </c>
      <c r="P16" s="75">
        <f>RANK(N16,N14:N17,0)</f>
        <v>2</v>
      </c>
      <c r="Q16" s="52"/>
    </row>
    <row r="17" spans="1:17" ht="15.6" hidden="1" customHeight="1">
      <c r="A17" s="12"/>
      <c r="B17" s="13"/>
      <c r="C17" s="207">
        <v>62</v>
      </c>
      <c r="D17" s="13"/>
      <c r="E17" s="208">
        <f>10^(0.794358141*((LOG((C17/174.393)/LOG(10))*(LOG((C17/174.393)/LOG(10))))))</f>
        <v>1.4462434115461982</v>
      </c>
      <c r="F17" s="209"/>
      <c r="G17" s="204"/>
      <c r="H17" s="204"/>
      <c r="I17" s="205">
        <f>IF(MAX(F17:H17)&lt;0,0,MAX(F17:H17))</f>
        <v>0</v>
      </c>
      <c r="J17" s="203"/>
      <c r="K17" s="204"/>
      <c r="L17" s="204"/>
      <c r="M17" s="205">
        <f>IF(MAX(J17:L17)&lt;0,0,MAX(J17:L17))</f>
        <v>0</v>
      </c>
      <c r="N17" s="210">
        <f>I17+M17</f>
        <v>0</v>
      </c>
      <c r="O17" s="211">
        <f>N17*E17</f>
        <v>0</v>
      </c>
      <c r="P17" s="62">
        <f>RANK(N17,N14:N17,0)</f>
        <v>3</v>
      </c>
      <c r="Q17" s="52"/>
    </row>
    <row r="18" spans="1:17" ht="17.25" customHeight="1">
      <c r="A18" s="414" t="s">
        <v>21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52"/>
    </row>
    <row r="19" spans="1:17" ht="15.75" hidden="1" customHeight="1">
      <c r="A19" s="79"/>
      <c r="B19" s="64"/>
      <c r="C19" s="14">
        <v>72.7</v>
      </c>
      <c r="D19" s="64"/>
      <c r="E19" s="16">
        <f>10^(0.794358141*((LOG((C19/174.393)/LOG(10))*(LOG((C19/174.393)/LOG(10))))))</f>
        <v>1.3022731257935971</v>
      </c>
      <c r="F19" s="209"/>
      <c r="G19" s="204"/>
      <c r="H19" s="204"/>
      <c r="I19" s="205">
        <f>IF(MAX(F19:H19)&lt;0,0,MAX(F19:H19))</f>
        <v>0</v>
      </c>
      <c r="J19" s="18"/>
      <c r="K19" s="18"/>
      <c r="L19" s="1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22">
        <f>RANK(N19,N19:N22,0)</f>
        <v>2</v>
      </c>
      <c r="Q19" s="52"/>
    </row>
    <row r="20" spans="1:17" ht="16.5" customHeight="1">
      <c r="A20" s="212" t="s">
        <v>58</v>
      </c>
      <c r="B20" s="113" t="s">
        <v>23</v>
      </c>
      <c r="C20" s="164">
        <v>68.5</v>
      </c>
      <c r="D20" s="113">
        <v>1997</v>
      </c>
      <c r="E20" s="165">
        <f>10^(0.794358141*((LOG((C20/174.393)/LOG(10))*(LOG((C20/174.393)/LOG(10))))))</f>
        <v>1.3515578957842642</v>
      </c>
      <c r="F20" s="141">
        <v>75</v>
      </c>
      <c r="G20" s="142">
        <v>-78</v>
      </c>
      <c r="H20" s="142">
        <v>-78</v>
      </c>
      <c r="I20" s="9">
        <f>IF(MAX(F20:H20)&lt;0,0,MAX(F20:H20))</f>
        <v>75</v>
      </c>
      <c r="J20" s="187">
        <v>95</v>
      </c>
      <c r="K20" s="117">
        <v>100</v>
      </c>
      <c r="L20" s="117">
        <v>-102</v>
      </c>
      <c r="M20" s="72">
        <f>IF(MAX(J20:L20)&lt;0,0,MAX(J20:L20))</f>
        <v>100</v>
      </c>
      <c r="N20" s="73">
        <f>I20+M20</f>
        <v>175</v>
      </c>
      <c r="O20" s="74">
        <f>N20*E20</f>
        <v>236.52263176224625</v>
      </c>
      <c r="P20" s="75">
        <f>RANK(N20,N19:N22,0)</f>
        <v>1</v>
      </c>
      <c r="Q20" s="52"/>
    </row>
    <row r="21" spans="1:17" ht="15.75" hidden="1" customHeight="1">
      <c r="A21" s="85"/>
      <c r="B21" s="64"/>
      <c r="C21" s="14">
        <v>30</v>
      </c>
      <c r="D21" s="64">
        <v>2000</v>
      </c>
      <c r="E21" s="16">
        <f>10^(0.794358141*((LOG((C21/174.393)/LOG(10))*(LOG((C21/174.393)/LOG(10))))))</f>
        <v>2.9117814397877648</v>
      </c>
      <c r="F21" s="80"/>
      <c r="G21" s="18"/>
      <c r="H21" s="18"/>
      <c r="I21" s="19">
        <f>IF(MAX(F21:H21)&lt;0,0,MAX(F21:H21))</f>
        <v>0</v>
      </c>
      <c r="J21" s="18"/>
      <c r="K21" s="18"/>
      <c r="L21" s="18"/>
      <c r="M21" s="19">
        <f>IF(MAX(J21:L21)&lt;0,0,MAX(J21:L21))</f>
        <v>0</v>
      </c>
      <c r="N21" s="20">
        <f>I21+M21</f>
        <v>0</v>
      </c>
      <c r="O21" s="21">
        <f>N21*E21</f>
        <v>0</v>
      </c>
      <c r="P21" s="22">
        <f>RANK(N21,N19:N22,0)</f>
        <v>2</v>
      </c>
      <c r="Q21" s="52"/>
    </row>
    <row r="22" spans="1:17" ht="16.5" hidden="1" customHeight="1">
      <c r="A22" s="86"/>
      <c r="B22" s="51"/>
      <c r="C22" s="55">
        <v>72.2</v>
      </c>
      <c r="D22" s="51"/>
      <c r="E22" s="78">
        <f>10^(0.794358141*((LOG((C22/174.393)/LOG(10))*(LOG((C22/174.393)/LOG(10))))))</f>
        <v>1.3077316748012733</v>
      </c>
      <c r="F22" s="56"/>
      <c r="G22" s="57"/>
      <c r="H22" s="57"/>
      <c r="I22" s="58">
        <f>IF(MAX(F22:H22)&lt;0,0,MAX(F22:H22))</f>
        <v>0</v>
      </c>
      <c r="J22" s="57"/>
      <c r="K22" s="57"/>
      <c r="L22" s="57"/>
      <c r="M22" s="58">
        <f>IF(MAX(J22:L22)&lt;0,0,MAX(J22:L22))</f>
        <v>0</v>
      </c>
      <c r="N22" s="60">
        <f>I22+M22</f>
        <v>0</v>
      </c>
      <c r="O22" s="61">
        <f>N22*E22</f>
        <v>0</v>
      </c>
      <c r="P22" s="62">
        <f>RANK(N22,N19:N22,0)</f>
        <v>2</v>
      </c>
      <c r="Q22" s="52"/>
    </row>
    <row r="23" spans="1:17" ht="17.25" customHeight="1">
      <c r="A23" s="414" t="s">
        <v>59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52"/>
    </row>
    <row r="24" spans="1:17" s="97" customFormat="1" ht="15.75" customHeight="1">
      <c r="A24" s="158" t="s">
        <v>60</v>
      </c>
      <c r="B24" s="159" t="s">
        <v>48</v>
      </c>
      <c r="C24" s="160">
        <v>73.8</v>
      </c>
      <c r="D24" s="159">
        <v>1997</v>
      </c>
      <c r="E24" s="161">
        <f>10^(0.794358141*((LOG((C24/174.393)/LOG(10))*(LOG((C24/174.393)/LOG(10))))))</f>
        <v>1.2906204473118292</v>
      </c>
      <c r="F24" s="92">
        <v>91</v>
      </c>
      <c r="G24" s="93">
        <v>94</v>
      </c>
      <c r="H24" s="93">
        <v>-96</v>
      </c>
      <c r="I24" s="95">
        <f>IF(MAX(F24:H24)&lt;0,0,MAX(F24:H24))</f>
        <v>94</v>
      </c>
      <c r="J24" s="92">
        <v>106</v>
      </c>
      <c r="K24" s="93">
        <v>109</v>
      </c>
      <c r="L24" s="93">
        <v>111</v>
      </c>
      <c r="M24" s="95">
        <f>IF(MAX(J24:L24)&lt;0,0,MAX(J24:L24))</f>
        <v>111</v>
      </c>
      <c r="N24" s="20">
        <f>I24+M24</f>
        <v>205</v>
      </c>
      <c r="O24" s="77">
        <f>N24*E24</f>
        <v>264.57719169892499</v>
      </c>
      <c r="P24" s="35">
        <f>RANK(N24,N24:N27,0)</f>
        <v>1</v>
      </c>
      <c r="Q24" s="96"/>
    </row>
    <row r="25" spans="1:17" s="97" customFormat="1" ht="15.75" customHeight="1">
      <c r="A25" s="213" t="s">
        <v>61</v>
      </c>
      <c r="B25" s="104" t="s">
        <v>62</v>
      </c>
      <c r="C25" s="214">
        <v>74.2</v>
      </c>
      <c r="D25" s="104">
        <v>1997</v>
      </c>
      <c r="E25" s="186">
        <f>10^(0.794358141*((LOG((C25/174.393)/LOG(10))*(LOG((C25/174.393)/LOG(10))))))</f>
        <v>1.2865006873443945</v>
      </c>
      <c r="F25" s="28">
        <v>85</v>
      </c>
      <c r="G25" s="29">
        <v>91</v>
      </c>
      <c r="H25" s="29">
        <v>94</v>
      </c>
      <c r="I25" s="46">
        <f>IF(MAX(F25:H25)&lt;0,0,MAX(F25:H25))</f>
        <v>94</v>
      </c>
      <c r="J25" s="28">
        <v>100</v>
      </c>
      <c r="K25" s="29">
        <v>106</v>
      </c>
      <c r="L25" s="29">
        <v>111</v>
      </c>
      <c r="M25" s="46">
        <f>IF(MAX(J25:L25)&lt;0,0,MAX(J25:L25))</f>
        <v>111</v>
      </c>
      <c r="N25" s="48">
        <f>I25+M25</f>
        <v>205</v>
      </c>
      <c r="O25" s="105">
        <f>N25*E25</f>
        <v>263.73264090560087</v>
      </c>
      <c r="P25" s="35">
        <v>2</v>
      </c>
      <c r="Q25" s="96"/>
    </row>
    <row r="26" spans="1:17" s="97" customFormat="1" ht="15.75" hidden="1" customHeight="1">
      <c r="A26" s="40"/>
      <c r="B26" s="41"/>
      <c r="C26" s="42">
        <v>75</v>
      </c>
      <c r="D26" s="41">
        <v>1999</v>
      </c>
      <c r="E26" s="186">
        <f>10^(0.794358141*((LOG((C26/174.393)/LOG(10))*(LOG((C26/174.393)/LOG(10))))))</f>
        <v>1.2784425484161912</v>
      </c>
      <c r="F26" s="28"/>
      <c r="G26" s="29"/>
      <c r="H26" s="29"/>
      <c r="I26" s="46">
        <f>IF(MAX(F26:H26)&lt;0,0,MAX(F26:H26))</f>
        <v>0</v>
      </c>
      <c r="J26" s="28"/>
      <c r="K26" s="29"/>
      <c r="L26" s="29"/>
      <c r="M26" s="46">
        <f>IF(MAX(J26:L26)&lt;0,0,MAX(J26:L26))</f>
        <v>0</v>
      </c>
      <c r="N26" s="48">
        <f>I26+M26</f>
        <v>0</v>
      </c>
      <c r="O26" s="105">
        <f>N26*E26</f>
        <v>0</v>
      </c>
      <c r="P26" s="35">
        <f>RANK(N26,N24:N27,0)</f>
        <v>4</v>
      </c>
      <c r="Q26" s="96"/>
    </row>
    <row r="27" spans="1:17" ht="16.5" customHeight="1">
      <c r="A27" s="215" t="s">
        <v>56</v>
      </c>
      <c r="B27" s="51" t="s">
        <v>48</v>
      </c>
      <c r="C27" s="55">
        <v>70</v>
      </c>
      <c r="D27" s="51">
        <v>2000</v>
      </c>
      <c r="E27" s="178">
        <f>10^(0.794358141*((LOG((C27/174.393)/LOG(10))*(LOG((C27/174.393)/LOG(10))))))</f>
        <v>1.3330283168520434</v>
      </c>
      <c r="F27" s="59">
        <v>-22</v>
      </c>
      <c r="G27" s="57">
        <v>22</v>
      </c>
      <c r="H27" s="57">
        <v>24</v>
      </c>
      <c r="I27" s="58">
        <f>IF(MAX(F27:H27)&lt;0,0,MAX(F27:H27))</f>
        <v>24</v>
      </c>
      <c r="J27" s="56">
        <v>28</v>
      </c>
      <c r="K27" s="57">
        <v>30</v>
      </c>
      <c r="L27" s="57">
        <v>32</v>
      </c>
      <c r="M27" s="58">
        <f>IF(MAX(J27:L27)&lt;0,0,MAX(J27:L27))</f>
        <v>32</v>
      </c>
      <c r="N27" s="60">
        <f>I27+M27</f>
        <v>56</v>
      </c>
      <c r="O27" s="182">
        <f>N27*E27</f>
        <v>74.649585743714425</v>
      </c>
      <c r="P27" s="151">
        <f>RANK(N27,N24:N27,0)</f>
        <v>3</v>
      </c>
      <c r="Q27" s="52"/>
    </row>
    <row r="28" spans="1:17" ht="17.25" customHeight="1">
      <c r="A28" s="414" t="s">
        <v>31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52"/>
    </row>
    <row r="29" spans="1:17" ht="15.75" customHeight="1">
      <c r="A29" s="79" t="s">
        <v>63</v>
      </c>
      <c r="B29" s="64" t="s">
        <v>62</v>
      </c>
      <c r="C29" s="14">
        <v>83.4</v>
      </c>
      <c r="D29" s="64">
        <v>1997</v>
      </c>
      <c r="E29" s="161">
        <f>10^(0.794358141*((LOG((C29/174.393)/LOG(10))*(LOG((C29/174.393)/LOG(10))))))</f>
        <v>1.2064988786706048</v>
      </c>
      <c r="F29" s="184">
        <v>90</v>
      </c>
      <c r="G29" s="185">
        <v>97</v>
      </c>
      <c r="H29" s="185">
        <v>102</v>
      </c>
      <c r="I29" s="95">
        <f>IF(MAX(F29:H29)&lt;0,0,MAX(F29:H29))</f>
        <v>102</v>
      </c>
      <c r="J29" s="216">
        <v>112</v>
      </c>
      <c r="K29" s="185">
        <v>-120</v>
      </c>
      <c r="L29" s="185">
        <v>120</v>
      </c>
      <c r="M29" s="95">
        <f>IF(MAX(J29:L29)&lt;0,0,MAX(J29:L29))</f>
        <v>120</v>
      </c>
      <c r="N29" s="20">
        <f>I29+M29</f>
        <v>222</v>
      </c>
      <c r="O29" s="77">
        <f>N29*E29</f>
        <v>267.84275106487428</v>
      </c>
      <c r="P29" s="35">
        <f>RANK(N29,N29:N31,0)</f>
        <v>1</v>
      </c>
      <c r="Q29" s="52"/>
    </row>
    <row r="30" spans="1:17" ht="16.5" customHeight="1">
      <c r="A30" s="217" t="s">
        <v>55</v>
      </c>
      <c r="B30" s="218" t="s">
        <v>48</v>
      </c>
      <c r="C30" s="219">
        <v>78</v>
      </c>
      <c r="D30" s="218">
        <v>1999</v>
      </c>
      <c r="E30" s="220">
        <f>10^(0.794358141*((LOG((C30/174.393)/LOG(10))*(LOG((C30/174.393)/LOG(10))))))</f>
        <v>1.2502436276010762</v>
      </c>
      <c r="F30" s="187">
        <v>36</v>
      </c>
      <c r="G30" s="117">
        <v>38</v>
      </c>
      <c r="H30" s="117">
        <v>39</v>
      </c>
      <c r="I30" s="72">
        <f>IF(MAX(F30:H30)&lt;0,0,MAX(F30:H30))</f>
        <v>39</v>
      </c>
      <c r="J30" s="188">
        <v>46</v>
      </c>
      <c r="K30" s="117">
        <v>48</v>
      </c>
      <c r="L30" s="117">
        <v>50</v>
      </c>
      <c r="M30" s="72">
        <f>IF(MAX(J30:L30)&lt;0,0,MAX(J30:L30))</f>
        <v>50</v>
      </c>
      <c r="N30" s="73">
        <f>I30+M30</f>
        <v>89</v>
      </c>
      <c r="O30" s="74">
        <f>N30*E30</f>
        <v>111.27168285649579</v>
      </c>
      <c r="P30" s="102">
        <f>RANK(N30,N29:N31,0)</f>
        <v>2</v>
      </c>
      <c r="Q30" s="52"/>
    </row>
    <row r="31" spans="1:17" ht="16.5" hidden="1" customHeight="1">
      <c r="A31" s="79"/>
      <c r="B31" s="64"/>
      <c r="C31" s="14">
        <v>56</v>
      </c>
      <c r="D31" s="64"/>
      <c r="E31" s="16">
        <f>10^(0.794358141*((LOG((C31/174.393)/LOG(10))*(LOG((C31/174.393)/LOG(10))))))</f>
        <v>1.5607564739647632</v>
      </c>
      <c r="F31" s="18"/>
      <c r="G31" s="18"/>
      <c r="H31" s="18"/>
      <c r="I31" s="19">
        <f>IF(MAX(F31:H31)&lt;0,0,MAX(F31:H31))</f>
        <v>0</v>
      </c>
      <c r="J31" s="18"/>
      <c r="K31" s="18"/>
      <c r="L31" s="18"/>
      <c r="M31" s="19">
        <f>IF(MAX(J31:L31)&lt;0,0,MAX(J31:L31))</f>
        <v>0</v>
      </c>
      <c r="N31" s="20">
        <f>I31+M31</f>
        <v>0</v>
      </c>
      <c r="O31" s="21">
        <f>N31*E31</f>
        <v>0</v>
      </c>
      <c r="P31" s="22">
        <f>RANK(N31,N29:N31,0)</f>
        <v>3</v>
      </c>
      <c r="Q31" s="52"/>
    </row>
    <row r="32" spans="1:17" ht="17.25" hidden="1" customHeight="1">
      <c r="A32" s="413" t="s">
        <v>32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106"/>
    </row>
    <row r="33" spans="1:17" ht="15.75" hidden="1" customHeight="1">
      <c r="A33" s="107"/>
      <c r="B33" s="41"/>
      <c r="C33" s="41">
        <v>60</v>
      </c>
      <c r="D33" s="41"/>
      <c r="E33" s="41">
        <f>10^(0.794358141*((LOG((C33/174.393)/LOG(10))*(LOG((C33/174.393)/LOG(10))))))</f>
        <v>1.4810297176114258</v>
      </c>
      <c r="F33" s="108"/>
      <c r="G33" s="108"/>
      <c r="H33" s="108"/>
      <c r="I33" s="46">
        <f>IF(MAX(F33:H33)&lt;0,0,MAX(F33:H33))</f>
        <v>0</v>
      </c>
      <c r="J33" s="108"/>
      <c r="K33" s="108"/>
      <c r="L33" s="108"/>
      <c r="M33" s="46">
        <f>IF(MAX(J33:L33)&lt;0,0,MAX(J33:L33))</f>
        <v>0</v>
      </c>
      <c r="N33" s="109">
        <f>I33+M33</f>
        <v>0</v>
      </c>
      <c r="O33" s="49">
        <f>N33*E33</f>
        <v>0</v>
      </c>
      <c r="P33" s="22">
        <f>RANK(N33,N33:N34,0)</f>
        <v>1</v>
      </c>
      <c r="Q33" s="52"/>
    </row>
    <row r="34" spans="1:17" ht="16.5" hidden="1" customHeight="1">
      <c r="A34" s="40"/>
      <c r="B34" s="41"/>
      <c r="C34" s="41">
        <v>30</v>
      </c>
      <c r="D34" s="41"/>
      <c r="E34" s="41">
        <f>10^(0.794358141*((LOG((C34/174.393)/LOG(10))*(LOG((C34/174.393)/LOG(10))))))</f>
        <v>2.9117814397877648</v>
      </c>
      <c r="F34" s="108"/>
      <c r="G34" s="108"/>
      <c r="H34" s="45"/>
      <c r="I34" s="46">
        <f>IF(MAX(F34:H34)&lt;0,0,MAX(F34:H34))</f>
        <v>0</v>
      </c>
      <c r="J34" s="110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RANK(N34,N33:N34,0)</f>
        <v>1</v>
      </c>
    </row>
    <row r="35" spans="1:17" ht="16.5" hidden="1" customHeight="1">
      <c r="A35" s="413" t="s">
        <v>33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</row>
    <row r="36" spans="1:17" ht="15.75" hidden="1" customHeight="1">
      <c r="A36" s="40"/>
      <c r="B36" s="41"/>
      <c r="C36" s="41">
        <v>75</v>
      </c>
      <c r="D36" s="41"/>
      <c r="E36" s="41">
        <f>10^(0.794358141*((LOG((C36/174.393)/LOG(10))*(LOG((C36/174.393)/LOG(10))))))</f>
        <v>1.2784425484161912</v>
      </c>
      <c r="F36" s="111"/>
      <c r="G36" s="108"/>
      <c r="H36" s="108"/>
      <c r="I36" s="46">
        <f>IF(MAX(F36:H36)&lt;0,0,MAX(F36:H36))</f>
        <v>0</v>
      </c>
      <c r="J36" s="110"/>
      <c r="K36" s="108"/>
      <c r="L36" s="45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22">
        <f>RANK(N36,N36:N37,0)</f>
        <v>1</v>
      </c>
    </row>
    <row r="37" spans="1:17" ht="16.5" hidden="1" customHeight="1">
      <c r="A37" s="112"/>
      <c r="B37" s="113"/>
      <c r="C37" s="113">
        <v>100</v>
      </c>
      <c r="D37" s="113"/>
      <c r="E37" s="113">
        <f>10^(0.794358141*((LOG((C37/174.393)/LOG(10))*(LOG((C37/174.393)/LOG(10))))))</f>
        <v>1.1126021632711198</v>
      </c>
      <c r="F37" s="114"/>
      <c r="G37" s="115"/>
      <c r="H37" s="115"/>
      <c r="I37" s="72">
        <f>IF(MAX(F37:H37)&lt;0,0,MAX(F37:H37))</f>
        <v>0</v>
      </c>
      <c r="J37" s="116"/>
      <c r="K37" s="115"/>
      <c r="L37" s="117"/>
      <c r="M37" s="72">
        <f>IF(MAX(J37:L37)&lt;0,0,MAX(J37:L37))</f>
        <v>0</v>
      </c>
      <c r="N37" s="118">
        <f>I37+M37</f>
        <v>0</v>
      </c>
      <c r="O37" s="119">
        <f>N37*E37</f>
        <v>0</v>
      </c>
      <c r="P37" s="120">
        <f>RANK(N37,N36:N37,0)</f>
        <v>1</v>
      </c>
    </row>
    <row r="38" spans="1:17" ht="16.5" customHeight="1">
      <c r="A38" s="121"/>
      <c r="B38" s="122"/>
      <c r="C38" s="122"/>
      <c r="D38" s="122"/>
      <c r="E38" s="123"/>
      <c r="F38" s="122"/>
    </row>
    <row r="39" spans="1:17" ht="19.5" customHeight="1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7" ht="15.75" customHeight="1">
      <c r="A40" s="127"/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7" ht="15.75" customHeight="1">
      <c r="A41" s="121" t="s">
        <v>34</v>
      </c>
    </row>
    <row r="42" spans="1:17" ht="15.75" customHeight="1">
      <c r="A42" s="121"/>
    </row>
    <row r="43" spans="1:17" ht="15.75" customHeight="1">
      <c r="A43" s="121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2:P32"/>
    <mergeCell ref="A35:P35"/>
    <mergeCell ref="A5:P5"/>
    <mergeCell ref="A9:P9"/>
    <mergeCell ref="A13:P13"/>
    <mergeCell ref="A18:P18"/>
    <mergeCell ref="A23:P23"/>
    <mergeCell ref="A28:P28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I144"/>
  <sheetViews>
    <sheetView zoomScale="120" zoomScaleNormal="120" workbookViewId="0">
      <selection sqref="A1:Q2"/>
    </sheetView>
  </sheetViews>
  <sheetFormatPr defaultColWidth="8.7109375" defaultRowHeight="12.75" customHeight="1"/>
  <cols>
    <col min="1" max="1" width="3.5703125" style="407" customWidth="1"/>
    <col min="2" max="2" width="17.140625" customWidth="1"/>
    <col min="3" max="3" width="18.7109375" customWidth="1"/>
    <col min="4" max="4" width="8" customWidth="1"/>
    <col min="5" max="5" width="6" customWidth="1"/>
    <col min="6" max="6" width="9.5703125" style="1" hidden="1" customWidth="1"/>
    <col min="7" max="8" width="6.28515625" customWidth="1"/>
    <col min="9" max="9" width="7.5703125" customWidth="1"/>
    <col min="10" max="10" width="7.140625" customWidth="1"/>
    <col min="11" max="11" width="7" customWidth="1"/>
    <col min="12" max="12" width="6.7109375" style="2" customWidth="1"/>
    <col min="13" max="13" width="6.42578125" customWidth="1"/>
    <col min="14" max="14" width="7.42578125" customWidth="1"/>
    <col min="15" max="15" width="7.5703125" customWidth="1"/>
    <col min="16" max="16" width="11.140625" customWidth="1"/>
    <col min="17" max="17" width="4.7109375" customWidth="1"/>
    <col min="18" max="18" width="5.28515625" customWidth="1"/>
  </cols>
  <sheetData>
    <row r="1" spans="1:35" ht="24" customHeight="1">
      <c r="A1" s="425" t="s">
        <v>109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354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</row>
    <row r="2" spans="1:35" ht="27.75" customHeight="1" thickBot="1">
      <c r="B2" s="436" t="s">
        <v>141</v>
      </c>
      <c r="C2" s="437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38">
        <v>43701</v>
      </c>
      <c r="Q2" s="438"/>
      <c r="R2" s="356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</row>
    <row r="3" spans="1:35" ht="17.25" customHeight="1" thickTop="1" thickBot="1">
      <c r="B3" s="408"/>
      <c r="C3" s="408"/>
      <c r="D3" s="408"/>
      <c r="E3" s="408"/>
      <c r="F3" s="408"/>
      <c r="G3" s="409" t="s">
        <v>2</v>
      </c>
      <c r="H3" s="409"/>
      <c r="I3" s="409"/>
      <c r="J3" s="409"/>
      <c r="K3" s="409" t="s">
        <v>3</v>
      </c>
      <c r="L3" s="409"/>
      <c r="M3" s="409"/>
      <c r="N3" s="409"/>
      <c r="O3" s="410"/>
      <c r="P3" s="410"/>
      <c r="Q3" s="411"/>
      <c r="R3" s="357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</row>
    <row r="4" spans="1:35" ht="16.5" customHeight="1" thickTop="1" thickBot="1">
      <c r="B4" s="409" t="s">
        <v>4</v>
      </c>
      <c r="C4" s="279" t="s">
        <v>5</v>
      </c>
      <c r="D4" s="409" t="s">
        <v>6</v>
      </c>
      <c r="E4" s="409" t="s">
        <v>7</v>
      </c>
      <c r="F4" s="280" t="s">
        <v>8</v>
      </c>
      <c r="G4" s="281" t="s">
        <v>9</v>
      </c>
      <c r="H4" s="282" t="s">
        <v>10</v>
      </c>
      <c r="I4" s="282" t="s">
        <v>11</v>
      </c>
      <c r="J4" s="283" t="s">
        <v>2</v>
      </c>
      <c r="K4" s="284" t="s">
        <v>9</v>
      </c>
      <c r="L4" s="285" t="s">
        <v>10</v>
      </c>
      <c r="M4" s="282" t="s">
        <v>11</v>
      </c>
      <c r="N4" s="283" t="s">
        <v>12</v>
      </c>
      <c r="O4" s="379" t="s">
        <v>13</v>
      </c>
      <c r="P4" s="279" t="s">
        <v>14</v>
      </c>
      <c r="Q4" s="409" t="s">
        <v>15</v>
      </c>
      <c r="R4" s="358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</row>
    <row r="5" spans="1:35" ht="17.25" customHeight="1" thickTop="1" thickBot="1">
      <c r="B5" s="439" t="s">
        <v>104</v>
      </c>
      <c r="C5" s="338" t="s">
        <v>105</v>
      </c>
      <c r="D5" s="287">
        <v>88</v>
      </c>
      <c r="E5" s="394">
        <v>1992</v>
      </c>
      <c r="F5" s="288">
        <f>10^(0.75194503*((LOG((D5/175.508)/LOG(10))*(LOG((D5/175.508)/LOG(10))))))</f>
        <v>1.1683992570894237</v>
      </c>
      <c r="G5" s="440">
        <v>116</v>
      </c>
      <c r="H5" s="440">
        <v>121</v>
      </c>
      <c r="I5" s="440">
        <v>-125</v>
      </c>
      <c r="J5" s="441">
        <f>IF(MAX(G5:I5)&lt;0,0,MAX(G5:I5))</f>
        <v>121</v>
      </c>
      <c r="K5" s="440">
        <v>145</v>
      </c>
      <c r="L5" s="440">
        <v>150</v>
      </c>
      <c r="M5" s="440">
        <v>-152</v>
      </c>
      <c r="N5" s="289">
        <f>IF(MAX(K5:M5)&lt;0,0,MAX(K5:M5))</f>
        <v>150</v>
      </c>
      <c r="O5" s="289">
        <f>J5+N5</f>
        <v>271</v>
      </c>
      <c r="P5" s="288">
        <f>O5*F5</f>
        <v>316.63619867123384</v>
      </c>
      <c r="Q5" s="290">
        <f>RANK(P5,P5:P26,0)</f>
        <v>1</v>
      </c>
      <c r="R5" s="359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</row>
    <row r="6" spans="1:35" ht="17.25" customHeight="1" thickBot="1">
      <c r="B6" s="291" t="s">
        <v>106</v>
      </c>
      <c r="C6" s="292" t="s">
        <v>23</v>
      </c>
      <c r="D6" s="293">
        <v>86.7</v>
      </c>
      <c r="E6" s="300">
        <v>1982</v>
      </c>
      <c r="F6" s="295">
        <f>10^(0.75194503*((LOG((D6/175.508)/LOG(10))*(LOG((D6/175.508)/LOG(10))))))</f>
        <v>1.1763512893937391</v>
      </c>
      <c r="G6" s="303">
        <v>105</v>
      </c>
      <c r="H6" s="303">
        <v>-110</v>
      </c>
      <c r="I6" s="303">
        <v>111</v>
      </c>
      <c r="J6" s="386">
        <f>IF(MAX(G6:I6)&lt;0,0,MAX(G6:I6))</f>
        <v>111</v>
      </c>
      <c r="K6" s="303">
        <v>135</v>
      </c>
      <c r="L6" s="303">
        <v>140</v>
      </c>
      <c r="M6" s="303">
        <v>-143</v>
      </c>
      <c r="N6" s="297">
        <f>IF(MAX(K6:M6)&lt;0,0,MAX(K6:M6))</f>
        <v>140</v>
      </c>
      <c r="O6" s="297">
        <f>J6+N6</f>
        <v>251</v>
      </c>
      <c r="P6" s="295">
        <f>O6*F6</f>
        <v>295.26417363782849</v>
      </c>
      <c r="Q6" s="339">
        <f>RANK(P6,P5:P28,0)</f>
        <v>2</v>
      </c>
      <c r="R6" s="359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</row>
    <row r="7" spans="1:35" ht="17.25" customHeight="1" thickBot="1">
      <c r="B7" s="291" t="s">
        <v>128</v>
      </c>
      <c r="C7" s="292" t="s">
        <v>105</v>
      </c>
      <c r="D7" s="293">
        <v>99</v>
      </c>
      <c r="E7" s="300">
        <v>1987</v>
      </c>
      <c r="F7" s="295">
        <f>10^(0.75194503*((LOG((D7/175.508)/LOG(10))*(LOG((D7/175.508)/LOG(10))))))</f>
        <v>1.112998952499705</v>
      </c>
      <c r="G7" s="303">
        <v>103</v>
      </c>
      <c r="H7" s="303">
        <v>-107</v>
      </c>
      <c r="I7" s="303">
        <v>-108</v>
      </c>
      <c r="J7" s="386">
        <f>IF(MAX(G7:I7)&lt;0,0,MAX(G7:I7))</f>
        <v>103</v>
      </c>
      <c r="K7" s="303">
        <v>128</v>
      </c>
      <c r="L7" s="303">
        <v>134</v>
      </c>
      <c r="M7" s="303">
        <v>140</v>
      </c>
      <c r="N7" s="297">
        <f>IF(MAX(K7:M7)&lt;0,0,MAX(K7:M7))</f>
        <v>140</v>
      </c>
      <c r="O7" s="297">
        <f>J7+N7</f>
        <v>243</v>
      </c>
      <c r="P7" s="295">
        <f>O7*F7</f>
        <v>270.45874545742834</v>
      </c>
      <c r="Q7" s="298">
        <f>RANK(P7,P5:P30,0)</f>
        <v>3</v>
      </c>
      <c r="R7" s="359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</row>
    <row r="8" spans="1:35" ht="15.75" customHeight="1" thickBot="1">
      <c r="B8" s="291" t="s">
        <v>131</v>
      </c>
      <c r="C8" s="296" t="s">
        <v>105</v>
      </c>
      <c r="D8" s="293">
        <v>94.5</v>
      </c>
      <c r="E8" s="296">
        <v>1989</v>
      </c>
      <c r="F8" s="295">
        <f>10^(0.75194503*((LOG((D8/175.508)/LOG(10))*(LOG((D8/175.508)/LOG(10))))))</f>
        <v>1.1333314437223629</v>
      </c>
      <c r="G8" s="303">
        <v>95</v>
      </c>
      <c r="H8" s="303">
        <v>100</v>
      </c>
      <c r="I8" s="303">
        <v>-105</v>
      </c>
      <c r="J8" s="391">
        <f>IF(MAX(G8:I8)&lt;0,0,MAX(G8:I8))</f>
        <v>100</v>
      </c>
      <c r="K8" s="303">
        <v>130</v>
      </c>
      <c r="L8" s="303">
        <v>134</v>
      </c>
      <c r="M8" s="303">
        <v>138</v>
      </c>
      <c r="N8" s="297">
        <f>IF(MAX(K8:M8)&lt;0,0,MAX(K8:M8))</f>
        <v>138</v>
      </c>
      <c r="O8" s="297">
        <f>J8+N8</f>
        <v>238</v>
      </c>
      <c r="P8" s="295">
        <f>O8*F8</f>
        <v>269.73288360592238</v>
      </c>
      <c r="Q8" s="298">
        <f>RANK(P8,P5:P42,0)</f>
        <v>4</v>
      </c>
      <c r="R8" s="360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</row>
    <row r="9" spans="1:35" ht="15.75" customHeight="1" thickBot="1">
      <c r="B9" s="381" t="s">
        <v>134</v>
      </c>
      <c r="C9" s="382" t="s">
        <v>105</v>
      </c>
      <c r="D9" s="383">
        <v>89.9</v>
      </c>
      <c r="E9" s="384">
        <v>1993</v>
      </c>
      <c r="F9" s="385">
        <f>10^(0.75194503*((LOG((D9/175.508)/LOG(10))*(LOG((D9/175.508)/LOG(10))))))</f>
        <v>1.1573723246306364</v>
      </c>
      <c r="G9" s="303">
        <v>95</v>
      </c>
      <c r="H9" s="303">
        <v>101</v>
      </c>
      <c r="I9" s="303">
        <v>-105</v>
      </c>
      <c r="J9" s="386">
        <f>IF(MAX(G9:I9)&lt;0,0,MAX(G9:I9))</f>
        <v>101</v>
      </c>
      <c r="K9" s="303">
        <v>125</v>
      </c>
      <c r="L9" s="303">
        <v>-135</v>
      </c>
      <c r="M9" s="303">
        <v>0</v>
      </c>
      <c r="N9" s="386">
        <f>IF(MAX(K9:M9)&lt;0,0,MAX(K9:M9))</f>
        <v>125</v>
      </c>
      <c r="O9" s="386">
        <f>J9+N9</f>
        <v>226</v>
      </c>
      <c r="P9" s="295">
        <f>O9*F9</f>
        <v>261.56614536652381</v>
      </c>
      <c r="Q9" s="298">
        <f>RANK(P9,P5:P38,0)</f>
        <v>5</v>
      </c>
      <c r="R9" s="360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</row>
    <row r="10" spans="1:35" ht="15.75" customHeight="1" thickBot="1">
      <c r="B10" s="291" t="s">
        <v>123</v>
      </c>
      <c r="C10" s="292" t="s">
        <v>124</v>
      </c>
      <c r="D10" s="293">
        <v>98</v>
      </c>
      <c r="E10" s="294">
        <v>1986</v>
      </c>
      <c r="F10" s="295">
        <f>10^(0.75194503*((LOG((D10/175.508)/LOG(10))*(LOG((D10/175.508)/LOG(10))))))</f>
        <v>1.1172701792620827</v>
      </c>
      <c r="G10" s="303">
        <v>95</v>
      </c>
      <c r="H10" s="303">
        <v>-99</v>
      </c>
      <c r="I10" s="303">
        <v>99</v>
      </c>
      <c r="J10" s="386">
        <f>IF(MAX(G10:I10)&lt;0,0,MAX(G10:I10))</f>
        <v>99</v>
      </c>
      <c r="K10" s="303">
        <v>115</v>
      </c>
      <c r="L10" s="303">
        <v>120</v>
      </c>
      <c r="M10" s="303">
        <v>125</v>
      </c>
      <c r="N10" s="297">
        <f>IF(MAX(K10:M10)&lt;0,0,MAX(K10:M10))</f>
        <v>125</v>
      </c>
      <c r="O10" s="297">
        <f>J10+N10</f>
        <v>224</v>
      </c>
      <c r="P10" s="295">
        <f>O10*F10</f>
        <v>250.26852015470652</v>
      </c>
      <c r="Q10" s="298">
        <f>RANK(P10,P5:P38,0)</f>
        <v>6</v>
      </c>
      <c r="R10" s="360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</row>
    <row r="11" spans="1:35" ht="15.6" customHeight="1" thickBot="1">
      <c r="B11" s="299" t="s">
        <v>140</v>
      </c>
      <c r="C11" s="292" t="s">
        <v>105</v>
      </c>
      <c r="D11" s="293">
        <v>93.5</v>
      </c>
      <c r="E11" s="294">
        <v>1990</v>
      </c>
      <c r="F11" s="295">
        <f>10^(0.75194503*((LOG((D11/175.508)/LOG(10))*(LOG((D11/175.508)/LOG(10))))))</f>
        <v>1.1382591145675278</v>
      </c>
      <c r="G11" s="303">
        <v>-90</v>
      </c>
      <c r="H11" s="303">
        <v>-90</v>
      </c>
      <c r="I11" s="303">
        <v>93</v>
      </c>
      <c r="J11" s="386">
        <f>IF(MAX(G11:I11)&lt;0,0,MAX(G11:I11))</f>
        <v>93</v>
      </c>
      <c r="K11" s="303">
        <v>112</v>
      </c>
      <c r="L11" s="303">
        <v>116</v>
      </c>
      <c r="M11" s="303">
        <v>-120</v>
      </c>
      <c r="N11" s="297">
        <f>IF(MAX(K11:M11)&lt;0,0,MAX(K11:M11))</f>
        <v>116</v>
      </c>
      <c r="O11" s="297">
        <f>J11+N11</f>
        <v>209</v>
      </c>
      <c r="P11" s="295">
        <f>O11*F11</f>
        <v>237.8961549446133</v>
      </c>
      <c r="Q11" s="298">
        <f>RANK(P11,P5:P44,0)</f>
        <v>7</v>
      </c>
      <c r="R11" s="360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</row>
    <row r="12" spans="1:35" ht="15.75" customHeight="1" thickBot="1">
      <c r="B12" s="299" t="s">
        <v>127</v>
      </c>
      <c r="C12" s="292" t="s">
        <v>105</v>
      </c>
      <c r="D12" s="293">
        <v>87.5</v>
      </c>
      <c r="E12" s="294">
        <v>1996</v>
      </c>
      <c r="F12" s="295">
        <f>10^(0.75194503*((LOG((D12/175.508)/LOG(10))*(LOG((D12/175.508)/LOG(10))))))</f>
        <v>1.1714173499635669</v>
      </c>
      <c r="G12" s="303">
        <v>80</v>
      </c>
      <c r="H12" s="303">
        <v>85</v>
      </c>
      <c r="I12" s="303">
        <v>-90</v>
      </c>
      <c r="J12" s="386">
        <f>IF(MAX(G12:I12)&lt;0,0,MAX(G12:I12))</f>
        <v>85</v>
      </c>
      <c r="K12" s="303">
        <v>115</v>
      </c>
      <c r="L12" s="303">
        <v>118</v>
      </c>
      <c r="M12" s="303">
        <v>-123</v>
      </c>
      <c r="N12" s="297">
        <f>IF(MAX(K12:M12)&lt;0,0,MAX(K12:M12))</f>
        <v>118</v>
      </c>
      <c r="O12" s="297">
        <f>J12+N12</f>
        <v>203</v>
      </c>
      <c r="P12" s="295">
        <f>O12*F12</f>
        <v>237.79772204260408</v>
      </c>
      <c r="Q12" s="298">
        <f>RANK(P12,P5:P38,0)</f>
        <v>8</v>
      </c>
      <c r="R12" s="360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</row>
    <row r="13" spans="1:35" ht="15.75" customHeight="1" thickBot="1">
      <c r="B13" s="291" t="s">
        <v>133</v>
      </c>
      <c r="C13" s="292" t="s">
        <v>119</v>
      </c>
      <c r="D13" s="293">
        <v>88.4</v>
      </c>
      <c r="E13" s="294">
        <v>1995</v>
      </c>
      <c r="F13" s="295">
        <f>10^(0.75194503*((LOG((D13/175.508)/LOG(10))*(LOG((D13/175.508)/LOG(10))))))</f>
        <v>1.1660203339740631</v>
      </c>
      <c r="G13" s="303">
        <v>91</v>
      </c>
      <c r="H13" s="303">
        <v>-94</v>
      </c>
      <c r="I13" s="303">
        <v>-95</v>
      </c>
      <c r="J13" s="386">
        <f>IF(MAX(G13:I13)&lt;0,0,MAX(G13:I13))</f>
        <v>91</v>
      </c>
      <c r="K13" s="303">
        <v>100</v>
      </c>
      <c r="L13" s="380">
        <v>105</v>
      </c>
      <c r="M13" s="380">
        <v>-110</v>
      </c>
      <c r="N13" s="297">
        <f>IF(MAX(K13:M13)&lt;0,0,MAX(K13:M13))</f>
        <v>105</v>
      </c>
      <c r="O13" s="297">
        <f>J13+N13</f>
        <v>196</v>
      </c>
      <c r="P13" s="295">
        <f>O13*F13</f>
        <v>228.53998545891636</v>
      </c>
      <c r="Q13" s="298">
        <f>RANK(P13,P5:P45,0)</f>
        <v>9</v>
      </c>
      <c r="R13" s="360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</row>
    <row r="14" spans="1:35" ht="15.75" customHeight="1" thickBot="1">
      <c r="B14" s="291" t="s">
        <v>132</v>
      </c>
      <c r="C14" s="292" t="s">
        <v>119</v>
      </c>
      <c r="D14" s="293">
        <v>81</v>
      </c>
      <c r="E14" s="294">
        <v>1987</v>
      </c>
      <c r="F14" s="295">
        <f>10^(0.75194503*((LOG((D14/175.508)/LOG(10))*(LOG((D14/175.508)/LOG(10))))))</f>
        <v>1.2156164365965496</v>
      </c>
      <c r="G14" s="303">
        <v>70</v>
      </c>
      <c r="H14" s="303">
        <v>75</v>
      </c>
      <c r="I14" s="303">
        <v>-80</v>
      </c>
      <c r="J14" s="386">
        <f>IF(MAX(G14:I14)&lt;0,0,MAX(G14:I14))</f>
        <v>75</v>
      </c>
      <c r="K14" s="303">
        <v>93</v>
      </c>
      <c r="L14" s="303">
        <v>-98</v>
      </c>
      <c r="M14" s="303">
        <v>-100</v>
      </c>
      <c r="N14" s="297">
        <f>IF(MAX(K14:M14)&lt;0,0,MAX(K14:M14))</f>
        <v>93</v>
      </c>
      <c r="O14" s="297">
        <f>J14+N14</f>
        <v>168</v>
      </c>
      <c r="P14" s="295">
        <f>O14*F14</f>
        <v>204.22356134822033</v>
      </c>
      <c r="Q14" s="298">
        <f>RANK(P14,P5:P39,0)</f>
        <v>10</v>
      </c>
      <c r="R14" s="360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35" ht="15.75" customHeight="1" thickBot="1">
      <c r="B15" s="291" t="s">
        <v>129</v>
      </c>
      <c r="C15" s="292" t="s">
        <v>105</v>
      </c>
      <c r="D15" s="293">
        <v>94.8</v>
      </c>
      <c r="E15" s="300">
        <v>1995</v>
      </c>
      <c r="F15" s="295">
        <f>10^(0.75194503*((LOG((D15/175.508)/LOG(10))*(LOG((D15/175.508)/LOG(10))))))</f>
        <v>1.1318836131269991</v>
      </c>
      <c r="G15" s="303">
        <v>55</v>
      </c>
      <c r="H15" s="303">
        <v>60</v>
      </c>
      <c r="I15" s="303">
        <v>65</v>
      </c>
      <c r="J15" s="386">
        <f>IF(MAX(G15:I15)&lt;0,0,MAX(G15:I15))</f>
        <v>65</v>
      </c>
      <c r="K15" s="303">
        <v>75</v>
      </c>
      <c r="L15" s="303">
        <v>80</v>
      </c>
      <c r="M15" s="303">
        <v>87</v>
      </c>
      <c r="N15" s="297">
        <f>IF(MAX(K15:M15)&lt;0,0,MAX(K15:M15))</f>
        <v>87</v>
      </c>
      <c r="O15" s="297">
        <f>J15+N15</f>
        <v>152</v>
      </c>
      <c r="P15" s="295">
        <f>O15*F15</f>
        <v>172.04630919530388</v>
      </c>
      <c r="Q15" s="388">
        <f>RANK(P15,P5:P36,0)</f>
        <v>11</v>
      </c>
      <c r="R15" s="360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</row>
    <row r="16" spans="1:35" ht="16.5" customHeight="1" thickBot="1">
      <c r="B16" s="299" t="s">
        <v>126</v>
      </c>
      <c r="C16" s="292" t="s">
        <v>105</v>
      </c>
      <c r="D16" s="293">
        <v>77.099999999999994</v>
      </c>
      <c r="E16" s="292">
        <v>1997</v>
      </c>
      <c r="F16" s="295">
        <f>10^(0.75194503*((LOG((D16/175.508)/LOG(10))*(LOG((D16/175.508)/LOG(10))))))</f>
        <v>1.2472827122759724</v>
      </c>
      <c r="G16" s="303">
        <v>-60</v>
      </c>
      <c r="H16" s="303">
        <v>60</v>
      </c>
      <c r="I16" s="303">
        <v>65</v>
      </c>
      <c r="J16" s="386">
        <f>IF(MAX(G16:I16)&lt;0,0,MAX(G16:I16))</f>
        <v>65</v>
      </c>
      <c r="K16" s="303">
        <v>65</v>
      </c>
      <c r="L16" s="303">
        <v>70</v>
      </c>
      <c r="M16" s="303">
        <v>-75</v>
      </c>
      <c r="N16" s="297">
        <f>IF(MAX(K16:M16)&lt;0,0,MAX(K16:M16))</f>
        <v>70</v>
      </c>
      <c r="O16" s="297">
        <f>J16+N16</f>
        <v>135</v>
      </c>
      <c r="P16" s="385">
        <f>O16*F16</f>
        <v>168.38316615725628</v>
      </c>
      <c r="Q16" s="298">
        <f>RANK(P16,P5:P51,0)</f>
        <v>12</v>
      </c>
      <c r="R16" s="360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</row>
    <row r="17" spans="1:35" s="97" customFormat="1" ht="15.75" customHeight="1" thickBot="1">
      <c r="A17" s="407"/>
      <c r="B17" s="291" t="s">
        <v>130</v>
      </c>
      <c r="C17" s="292" t="s">
        <v>105</v>
      </c>
      <c r="D17" s="293">
        <v>94</v>
      </c>
      <c r="E17" s="300">
        <v>1995</v>
      </c>
      <c r="F17" s="295">
        <f>10^(0.75194503*((LOG((D17/175.508)/LOG(10))*(LOG((D17/175.508)/LOG(10))))))</f>
        <v>1.1357755597100061</v>
      </c>
      <c r="G17" s="303">
        <v>60</v>
      </c>
      <c r="H17" s="303">
        <v>65</v>
      </c>
      <c r="I17" s="303">
        <v>-70</v>
      </c>
      <c r="J17" s="391">
        <f>IF(MAX(G17:I17)&lt;0,0,MAX(G17:I17))</f>
        <v>65</v>
      </c>
      <c r="K17" s="303">
        <v>75</v>
      </c>
      <c r="L17" s="303">
        <v>80</v>
      </c>
      <c r="M17" s="303">
        <v>-85</v>
      </c>
      <c r="N17" s="297">
        <f>IF(MAX(K17:M17)&lt;0,0,MAX(K17:M17))</f>
        <v>80</v>
      </c>
      <c r="O17" s="297">
        <f>J17+N17</f>
        <v>145</v>
      </c>
      <c r="P17" s="295">
        <f>O17*F17</f>
        <v>164.68745615795089</v>
      </c>
      <c r="Q17" s="298">
        <f>RANK(P17,P5:P47,0)</f>
        <v>13</v>
      </c>
      <c r="R17" s="361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</row>
    <row r="18" spans="1:35" s="97" customFormat="1" ht="15.75" customHeight="1" thickBot="1">
      <c r="A18" s="407"/>
      <c r="B18" s="331" t="s">
        <v>125</v>
      </c>
      <c r="C18" s="302" t="s">
        <v>124</v>
      </c>
      <c r="D18" s="293">
        <v>111</v>
      </c>
      <c r="E18" s="294">
        <v>1984</v>
      </c>
      <c r="F18" s="295">
        <f>10^(0.75194503*((LOG((D18/175.508)/LOG(10))*(LOG((D18/175.508)/LOG(10))))))</f>
        <v>1.0709519257329292</v>
      </c>
      <c r="G18" s="303">
        <v>60</v>
      </c>
      <c r="H18" s="303">
        <v>63</v>
      </c>
      <c r="I18" s="303">
        <v>-67</v>
      </c>
      <c r="J18" s="386">
        <f>IF(MAX(G18:I18)&lt;0,0,MAX(G18:I18))</f>
        <v>63</v>
      </c>
      <c r="K18" s="303">
        <v>75</v>
      </c>
      <c r="L18" s="303">
        <v>80</v>
      </c>
      <c r="M18" s="303">
        <v>85</v>
      </c>
      <c r="N18" s="297">
        <f>IF(MAX(K18:M18)&lt;0,0,MAX(K18:M18))</f>
        <v>85</v>
      </c>
      <c r="O18" s="297">
        <f>J18+N18</f>
        <v>148</v>
      </c>
      <c r="P18" s="295">
        <f>O18*F18</f>
        <v>158.50088500847352</v>
      </c>
      <c r="Q18" s="298">
        <f>RANK(P18,P5:P45,0)</f>
        <v>14</v>
      </c>
      <c r="R18" s="361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</row>
    <row r="19" spans="1:35" s="97" customFormat="1" ht="15.75" customHeight="1" thickBot="1">
      <c r="A19" s="407"/>
      <c r="B19" s="291" t="s">
        <v>135</v>
      </c>
      <c r="C19" s="292" t="s">
        <v>113</v>
      </c>
      <c r="D19" s="293">
        <v>47.6</v>
      </c>
      <c r="E19" s="300">
        <v>2008</v>
      </c>
      <c r="F19" s="295">
        <f>10^(0.75194503*((LOG((D19/175.508)/LOG(10))*(LOG((D19/175.508)/LOG(10))))))</f>
        <v>1.7437240560465406</v>
      </c>
      <c r="G19" s="303">
        <v>30</v>
      </c>
      <c r="H19" s="303">
        <v>-33</v>
      </c>
      <c r="I19" s="303">
        <v>33</v>
      </c>
      <c r="J19" s="386">
        <f>IF(MAX(G19:I19)&lt;0,0,MAX(G19:I19))</f>
        <v>33</v>
      </c>
      <c r="K19" s="303">
        <v>32</v>
      </c>
      <c r="L19" s="303">
        <v>35</v>
      </c>
      <c r="M19" s="303">
        <v>38</v>
      </c>
      <c r="N19" s="297">
        <f>IF(MAX(K19:M19)&lt;0,0,MAX(K19:M19))</f>
        <v>38</v>
      </c>
      <c r="O19" s="297">
        <f>J19+N19</f>
        <v>71</v>
      </c>
      <c r="P19" s="295">
        <f>O19*F19</f>
        <v>123.80440797930439</v>
      </c>
      <c r="Q19" s="298">
        <f>RANK(P19,P5:P43,0)</f>
        <v>15</v>
      </c>
      <c r="R19" s="361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</row>
    <row r="20" spans="1:35" s="97" customFormat="1" ht="15.75" customHeight="1" thickBot="1">
      <c r="A20" s="407"/>
      <c r="B20" s="291" t="s">
        <v>136</v>
      </c>
      <c r="C20" s="292" t="s">
        <v>113</v>
      </c>
      <c r="D20" s="293">
        <v>46.6</v>
      </c>
      <c r="E20" s="294">
        <v>2007</v>
      </c>
      <c r="F20" s="295">
        <f>10^(0.75194503*((LOG((D20/175.508)/LOG(10))*(LOG((D20/175.508)/LOG(10))))))</f>
        <v>1.77582524377382</v>
      </c>
      <c r="G20" s="380">
        <v>23</v>
      </c>
      <c r="H20" s="380">
        <v>26</v>
      </c>
      <c r="I20" s="380">
        <v>-30</v>
      </c>
      <c r="J20" s="386">
        <f>IF(MAX(G20:I20)&lt;0,0,MAX(G20:I20))</f>
        <v>26</v>
      </c>
      <c r="K20" s="380">
        <v>28</v>
      </c>
      <c r="L20" s="380">
        <v>31</v>
      </c>
      <c r="M20" s="380">
        <v>33</v>
      </c>
      <c r="N20" s="297">
        <f>IF(MAX(K20:M20)&lt;0,0,MAX(K20:M20))</f>
        <v>33</v>
      </c>
      <c r="O20" s="297">
        <f>J20+N20</f>
        <v>59</v>
      </c>
      <c r="P20" s="295">
        <f>O20*F20</f>
        <v>104.77368938265538</v>
      </c>
      <c r="Q20" s="298">
        <f>RANK(P20,P5:P52,0)</f>
        <v>16</v>
      </c>
      <c r="R20" s="361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</row>
    <row r="21" spans="1:35" s="387" customFormat="1" ht="15.75" customHeight="1" thickBot="1">
      <c r="A21" s="407"/>
      <c r="B21" s="291" t="s">
        <v>137</v>
      </c>
      <c r="C21" s="292" t="s">
        <v>113</v>
      </c>
      <c r="D21" s="293">
        <v>25.5</v>
      </c>
      <c r="E21" s="294">
        <v>2012</v>
      </c>
      <c r="F21" s="295">
        <f>10^(0.75194503*((LOG((D21/175.508)/LOG(10))*(LOG((D21/175.508)/LOG(10))))))</f>
        <v>3.3708727270673005</v>
      </c>
      <c r="G21" s="380">
        <v>10</v>
      </c>
      <c r="H21" s="380">
        <v>12</v>
      </c>
      <c r="I21" s="380">
        <v>14</v>
      </c>
      <c r="J21" s="386">
        <f>IF(MAX(G21:I21)&lt;0,0,MAX(G21:I21))</f>
        <v>14</v>
      </c>
      <c r="K21" s="380">
        <v>12</v>
      </c>
      <c r="L21" s="380">
        <v>14</v>
      </c>
      <c r="M21" s="380">
        <v>15</v>
      </c>
      <c r="N21" s="297">
        <f>IF(MAX(K21:M21)&lt;0,0,MAX(K21:M21))</f>
        <v>15</v>
      </c>
      <c r="O21" s="297">
        <f>J21+N21</f>
        <v>29</v>
      </c>
      <c r="P21" s="295">
        <f>O21*F21</f>
        <v>97.755309084951719</v>
      </c>
      <c r="Q21" s="298">
        <f>RANK(P21,P5:P59,0)</f>
        <v>17</v>
      </c>
      <c r="R21" s="389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</row>
    <row r="22" spans="1:35" s="97" customFormat="1" ht="16.5" hidden="1" customHeight="1" thickBot="1">
      <c r="A22" s="407"/>
      <c r="B22" s="291"/>
      <c r="C22" s="292"/>
      <c r="D22" s="293">
        <v>2</v>
      </c>
      <c r="E22" s="294"/>
      <c r="F22" s="295">
        <f t="shared" ref="F22:F36" si="0">10^(0.75194503*((LOG((D22/175.508)/LOG(10))*(LOG((D22/175.508)/LOG(10))))))</f>
        <v>691.12998682575676</v>
      </c>
      <c r="G22" s="380"/>
      <c r="H22" s="380"/>
      <c r="I22" s="380"/>
      <c r="J22" s="386">
        <f t="shared" ref="J22:J36" si="1">IF(MAX(G22:I22)&lt;0,0,MAX(G22:I22))</f>
        <v>0</v>
      </c>
      <c r="K22" s="380"/>
      <c r="L22" s="380"/>
      <c r="M22" s="380"/>
      <c r="N22" s="297">
        <f t="shared" ref="N22:N36" si="2">IF(MAX(K22:M22)&lt;0,0,MAX(K22:M22))</f>
        <v>0</v>
      </c>
      <c r="O22" s="297">
        <f t="shared" ref="O22:O36" si="3">J22+N22</f>
        <v>0</v>
      </c>
      <c r="P22" s="295">
        <f t="shared" ref="P22:P36" si="4">O22*F22</f>
        <v>0</v>
      </c>
      <c r="Q22" s="298">
        <f>RANK(P22,P5:P42,0)</f>
        <v>18</v>
      </c>
      <c r="R22" s="361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</row>
    <row r="23" spans="1:35" s="97" customFormat="1" ht="16.5" hidden="1" customHeight="1" thickBot="1">
      <c r="A23" s="407"/>
      <c r="B23" s="299"/>
      <c r="C23" s="292"/>
      <c r="D23" s="293">
        <v>2</v>
      </c>
      <c r="E23" s="294"/>
      <c r="F23" s="295">
        <f t="shared" si="0"/>
        <v>691.12998682575676</v>
      </c>
      <c r="G23" s="380"/>
      <c r="H23" s="380"/>
      <c r="I23" s="380"/>
      <c r="J23" s="386">
        <f t="shared" si="1"/>
        <v>0</v>
      </c>
      <c r="K23" s="380"/>
      <c r="L23" s="380"/>
      <c r="M23" s="380"/>
      <c r="N23" s="297">
        <f t="shared" si="2"/>
        <v>0</v>
      </c>
      <c r="O23" s="297">
        <f t="shared" si="3"/>
        <v>0</v>
      </c>
      <c r="P23" s="295">
        <f t="shared" si="4"/>
        <v>0</v>
      </c>
      <c r="Q23" s="298">
        <f>RANK(P23,P5:P42,0)</f>
        <v>18</v>
      </c>
      <c r="R23" s="361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</row>
    <row r="24" spans="1:35" ht="16.5" hidden="1" customHeight="1" thickBot="1">
      <c r="B24" s="291"/>
      <c r="C24" s="292"/>
      <c r="D24" s="293">
        <v>2</v>
      </c>
      <c r="E24" s="294"/>
      <c r="F24" s="295">
        <f t="shared" si="0"/>
        <v>691.12998682575676</v>
      </c>
      <c r="G24" s="380"/>
      <c r="H24" s="380"/>
      <c r="I24" s="380"/>
      <c r="J24" s="386">
        <f t="shared" si="1"/>
        <v>0</v>
      </c>
      <c r="K24" s="380"/>
      <c r="L24" s="380"/>
      <c r="M24" s="380"/>
      <c r="N24" s="386">
        <f t="shared" si="2"/>
        <v>0</v>
      </c>
      <c r="O24" s="297">
        <f t="shared" si="3"/>
        <v>0</v>
      </c>
      <c r="P24" s="295">
        <f t="shared" si="4"/>
        <v>0</v>
      </c>
      <c r="Q24" s="298">
        <f>RANK(P24,P5:P42,0)</f>
        <v>18</v>
      </c>
      <c r="R24" s="360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</row>
    <row r="25" spans="1:35" ht="15.75" hidden="1" customHeight="1" thickBot="1">
      <c r="B25" s="291"/>
      <c r="C25" s="292"/>
      <c r="D25" s="293">
        <v>2</v>
      </c>
      <c r="E25" s="294"/>
      <c r="F25" s="295">
        <f t="shared" si="0"/>
        <v>691.12998682575676</v>
      </c>
      <c r="G25" s="380"/>
      <c r="H25" s="380"/>
      <c r="I25" s="380"/>
      <c r="J25" s="386">
        <f t="shared" si="1"/>
        <v>0</v>
      </c>
      <c r="K25" s="380"/>
      <c r="L25" s="380"/>
      <c r="M25" s="392"/>
      <c r="N25" s="297">
        <f t="shared" si="2"/>
        <v>0</v>
      </c>
      <c r="O25" s="297">
        <f t="shared" si="3"/>
        <v>0</v>
      </c>
      <c r="P25" s="295">
        <f t="shared" si="4"/>
        <v>0</v>
      </c>
      <c r="Q25" s="298">
        <f>RANK(P25,P5:P42,0)</f>
        <v>18</v>
      </c>
      <c r="R25" s="360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</row>
    <row r="26" spans="1:35" ht="15.75" hidden="1" customHeight="1" thickBot="1">
      <c r="B26" s="291"/>
      <c r="C26" s="292"/>
      <c r="D26" s="293">
        <v>2</v>
      </c>
      <c r="E26" s="300"/>
      <c r="F26" s="295">
        <f t="shared" si="0"/>
        <v>691.12998682575676</v>
      </c>
      <c r="G26" s="380"/>
      <c r="H26" s="380"/>
      <c r="I26" s="380"/>
      <c r="J26" s="386">
        <f t="shared" si="1"/>
        <v>0</v>
      </c>
      <c r="K26" s="380"/>
      <c r="L26" s="380"/>
      <c r="M26" s="380"/>
      <c r="N26" s="297">
        <f t="shared" si="2"/>
        <v>0</v>
      </c>
      <c r="O26" s="297">
        <f t="shared" si="3"/>
        <v>0</v>
      </c>
      <c r="P26" s="295">
        <f t="shared" si="4"/>
        <v>0</v>
      </c>
      <c r="Q26" s="298">
        <f>RANK(P26,P5:P42,0)</f>
        <v>18</v>
      </c>
      <c r="R26" s="360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</row>
    <row r="27" spans="1:35" ht="15.75" hidden="1" customHeight="1" thickBot="1">
      <c r="B27" s="291"/>
      <c r="C27" s="292"/>
      <c r="D27" s="293">
        <v>2</v>
      </c>
      <c r="E27" s="294"/>
      <c r="F27" s="295">
        <f t="shared" si="0"/>
        <v>691.12998682575676</v>
      </c>
      <c r="G27" s="380"/>
      <c r="H27" s="380"/>
      <c r="I27" s="380"/>
      <c r="J27" s="386">
        <f t="shared" si="1"/>
        <v>0</v>
      </c>
      <c r="K27" s="380"/>
      <c r="L27" s="380"/>
      <c r="M27" s="380"/>
      <c r="N27" s="297">
        <f t="shared" si="2"/>
        <v>0</v>
      </c>
      <c r="O27" s="297">
        <f t="shared" si="3"/>
        <v>0</v>
      </c>
      <c r="P27" s="295">
        <f t="shared" si="4"/>
        <v>0</v>
      </c>
      <c r="Q27" s="298">
        <f>RANK(P27,P5:P42,0)</f>
        <v>18</v>
      </c>
      <c r="R27" s="360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</row>
    <row r="28" spans="1:35" ht="15.75" hidden="1" customHeight="1" thickBot="1">
      <c r="B28" s="299"/>
      <c r="C28" s="292"/>
      <c r="D28" s="293">
        <v>2</v>
      </c>
      <c r="E28" s="292"/>
      <c r="F28" s="295">
        <f t="shared" si="0"/>
        <v>691.12998682575676</v>
      </c>
      <c r="G28" s="380"/>
      <c r="H28" s="380"/>
      <c r="I28" s="380"/>
      <c r="J28" s="386">
        <f t="shared" si="1"/>
        <v>0</v>
      </c>
      <c r="K28" s="380"/>
      <c r="L28" s="380"/>
      <c r="M28" s="380"/>
      <c r="N28" s="297">
        <f t="shared" si="2"/>
        <v>0</v>
      </c>
      <c r="O28" s="297">
        <f t="shared" si="3"/>
        <v>0</v>
      </c>
      <c r="P28" s="295">
        <f t="shared" si="4"/>
        <v>0</v>
      </c>
      <c r="Q28" s="298">
        <f>RANK(P28,P5:P42,0)</f>
        <v>18</v>
      </c>
      <c r="R28" s="360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</row>
    <row r="29" spans="1:35" ht="15.75" hidden="1" customHeight="1" thickBot="1">
      <c r="B29" s="291"/>
      <c r="C29" s="292"/>
      <c r="D29" s="293">
        <v>33</v>
      </c>
      <c r="E29" s="294"/>
      <c r="F29" s="295">
        <f t="shared" si="0"/>
        <v>2.489403314746601</v>
      </c>
      <c r="G29" s="296"/>
      <c r="H29" s="296"/>
      <c r="I29" s="296"/>
      <c r="J29" s="297">
        <f t="shared" si="1"/>
        <v>0</v>
      </c>
      <c r="K29" s="296"/>
      <c r="L29" s="296"/>
      <c r="M29" s="296"/>
      <c r="N29" s="297">
        <f t="shared" si="2"/>
        <v>0</v>
      </c>
      <c r="O29" s="297">
        <f t="shared" si="3"/>
        <v>0</v>
      </c>
      <c r="P29" s="295">
        <f t="shared" si="4"/>
        <v>0</v>
      </c>
      <c r="Q29" s="298">
        <f>RANK(P29,P5:P42,0)</f>
        <v>18</v>
      </c>
      <c r="R29" s="360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</row>
    <row r="30" spans="1:35" ht="15.75" hidden="1" customHeight="1" thickBot="1">
      <c r="B30" s="291"/>
      <c r="C30" s="292"/>
      <c r="D30" s="293">
        <v>33</v>
      </c>
      <c r="E30" s="294"/>
      <c r="F30" s="295">
        <f t="shared" si="0"/>
        <v>2.489403314746601</v>
      </c>
      <c r="G30" s="296"/>
      <c r="H30" s="296"/>
      <c r="I30" s="296"/>
      <c r="J30" s="297">
        <f t="shared" si="1"/>
        <v>0</v>
      </c>
      <c r="K30" s="296"/>
      <c r="L30" s="296"/>
      <c r="M30" s="296"/>
      <c r="N30" s="297">
        <f t="shared" si="2"/>
        <v>0</v>
      </c>
      <c r="O30" s="297">
        <f t="shared" si="3"/>
        <v>0</v>
      </c>
      <c r="P30" s="295">
        <f t="shared" si="4"/>
        <v>0</v>
      </c>
      <c r="Q30" s="298">
        <f>RANK(P30,P5:P42,0)</f>
        <v>18</v>
      </c>
      <c r="R30" s="360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</row>
    <row r="31" spans="1:35" ht="16.5" hidden="1" customHeight="1" thickBot="1">
      <c r="B31" s="331"/>
      <c r="C31" s="302"/>
      <c r="D31" s="293">
        <v>33</v>
      </c>
      <c r="E31" s="302"/>
      <c r="F31" s="295">
        <f t="shared" si="0"/>
        <v>2.489403314746601</v>
      </c>
      <c r="G31" s="296"/>
      <c r="H31" s="296"/>
      <c r="I31" s="296"/>
      <c r="J31" s="301">
        <f t="shared" si="1"/>
        <v>0</v>
      </c>
      <c r="K31" s="296"/>
      <c r="L31" s="296"/>
      <c r="M31" s="296"/>
      <c r="N31" s="297">
        <f t="shared" si="2"/>
        <v>0</v>
      </c>
      <c r="O31" s="297">
        <f t="shared" si="3"/>
        <v>0</v>
      </c>
      <c r="P31" s="295">
        <f t="shared" si="4"/>
        <v>0</v>
      </c>
      <c r="Q31" s="298">
        <f>RANK(P31,P5:P42,0)</f>
        <v>18</v>
      </c>
      <c r="R31" s="360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</row>
    <row r="32" spans="1:35" ht="15.75" hidden="1" customHeight="1" thickBot="1">
      <c r="B32" s="291"/>
      <c r="C32" s="292"/>
      <c r="D32" s="293">
        <v>33</v>
      </c>
      <c r="E32" s="294"/>
      <c r="F32" s="295">
        <f t="shared" si="0"/>
        <v>2.489403314746601</v>
      </c>
      <c r="G32" s="296"/>
      <c r="H32" s="296"/>
      <c r="I32" s="296"/>
      <c r="J32" s="297">
        <f t="shared" si="1"/>
        <v>0</v>
      </c>
      <c r="K32" s="296"/>
      <c r="L32" s="296"/>
      <c r="M32" s="296"/>
      <c r="N32" s="297">
        <f t="shared" si="2"/>
        <v>0</v>
      </c>
      <c r="O32" s="297">
        <f t="shared" si="3"/>
        <v>0</v>
      </c>
      <c r="P32" s="295">
        <f t="shared" si="4"/>
        <v>0</v>
      </c>
      <c r="Q32" s="298">
        <f>RANK(P32,P5:P42,0)</f>
        <v>18</v>
      </c>
      <c r="R32" s="360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</row>
    <row r="33" spans="2:35" ht="15.75" hidden="1" customHeight="1" thickBot="1">
      <c r="B33" s="331"/>
      <c r="C33" s="302"/>
      <c r="D33" s="293">
        <v>33</v>
      </c>
      <c r="E33" s="302"/>
      <c r="F33" s="295">
        <f t="shared" si="0"/>
        <v>2.489403314746601</v>
      </c>
      <c r="G33" s="296"/>
      <c r="H33" s="296"/>
      <c r="I33" s="296"/>
      <c r="J33" s="301">
        <f t="shared" si="1"/>
        <v>0</v>
      </c>
      <c r="K33" s="296"/>
      <c r="L33" s="296"/>
      <c r="M33" s="296"/>
      <c r="N33" s="297">
        <f t="shared" si="2"/>
        <v>0</v>
      </c>
      <c r="O33" s="297">
        <f t="shared" si="3"/>
        <v>0</v>
      </c>
      <c r="P33" s="295">
        <f t="shared" si="4"/>
        <v>0</v>
      </c>
      <c r="Q33" s="298">
        <f>RANK(P33,P5:P42,0)</f>
        <v>18</v>
      </c>
      <c r="R33" s="360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</row>
    <row r="34" spans="2:35" ht="15.75" hidden="1" customHeight="1" thickBot="1">
      <c r="B34" s="291"/>
      <c r="C34" s="292"/>
      <c r="D34" s="293">
        <v>33</v>
      </c>
      <c r="E34" s="294"/>
      <c r="F34" s="295">
        <f t="shared" si="0"/>
        <v>2.489403314746601</v>
      </c>
      <c r="G34" s="296"/>
      <c r="H34" s="296"/>
      <c r="I34" s="296"/>
      <c r="J34" s="297">
        <f t="shared" si="1"/>
        <v>0</v>
      </c>
      <c r="K34" s="296"/>
      <c r="L34" s="296"/>
      <c r="M34" s="296"/>
      <c r="N34" s="297">
        <f t="shared" si="2"/>
        <v>0</v>
      </c>
      <c r="O34" s="297">
        <f t="shared" si="3"/>
        <v>0</v>
      </c>
      <c r="P34" s="295">
        <f t="shared" si="4"/>
        <v>0</v>
      </c>
      <c r="Q34" s="298">
        <f>RANK(P34,P5:P42,0)</f>
        <v>18</v>
      </c>
      <c r="R34" s="360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</row>
    <row r="35" spans="2:35" ht="16.5" hidden="1" customHeight="1" thickBot="1">
      <c r="B35" s="291"/>
      <c r="C35" s="292"/>
      <c r="D35" s="293">
        <v>33</v>
      </c>
      <c r="E35" s="294"/>
      <c r="F35" s="295">
        <f t="shared" si="0"/>
        <v>2.489403314746601</v>
      </c>
      <c r="G35" s="296"/>
      <c r="H35" s="296"/>
      <c r="I35" s="296"/>
      <c r="J35" s="297">
        <f t="shared" si="1"/>
        <v>0</v>
      </c>
      <c r="K35" s="296"/>
      <c r="L35" s="296"/>
      <c r="M35" s="296"/>
      <c r="N35" s="297">
        <f t="shared" si="2"/>
        <v>0</v>
      </c>
      <c r="O35" s="297">
        <f t="shared" si="3"/>
        <v>0</v>
      </c>
      <c r="P35" s="295">
        <f t="shared" si="4"/>
        <v>0</v>
      </c>
      <c r="Q35" s="298">
        <f>RANK(P35,P5:P42,0)</f>
        <v>18</v>
      </c>
      <c r="R35" s="360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</row>
    <row r="36" spans="2:35" ht="16.5" hidden="1" customHeight="1" thickBot="1">
      <c r="B36" s="291"/>
      <c r="C36" s="292"/>
      <c r="D36" s="293">
        <v>33</v>
      </c>
      <c r="E36" s="294"/>
      <c r="F36" s="295">
        <f t="shared" si="0"/>
        <v>2.489403314746601</v>
      </c>
      <c r="G36" s="296"/>
      <c r="H36" s="296"/>
      <c r="I36" s="296"/>
      <c r="J36" s="297">
        <f t="shared" si="1"/>
        <v>0</v>
      </c>
      <c r="K36" s="296"/>
      <c r="L36" s="296"/>
      <c r="M36" s="296"/>
      <c r="N36" s="297">
        <f t="shared" si="2"/>
        <v>0</v>
      </c>
      <c r="O36" s="297">
        <f t="shared" si="3"/>
        <v>0</v>
      </c>
      <c r="P36" s="295">
        <f t="shared" si="4"/>
        <v>0</v>
      </c>
      <c r="Q36" s="340">
        <f>RANK(P36,P5:P42,0)</f>
        <v>18</v>
      </c>
      <c r="R36" s="360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</row>
    <row r="37" spans="2:35" ht="16.5" hidden="1" customHeight="1" thickBot="1">
      <c r="B37" s="291"/>
      <c r="C37" s="292"/>
      <c r="D37" s="293">
        <v>30</v>
      </c>
      <c r="E37" s="294"/>
      <c r="F37" s="295">
        <f t="shared" ref="F37:F42" si="5">10^(0.75194503*((LOG((D37/175.508)/LOG(10))*(LOG((D37/175.508)/LOG(10))))))</f>
        <v>2.7705349736639913</v>
      </c>
      <c r="G37" s="303"/>
      <c r="H37" s="303"/>
      <c r="I37" s="303"/>
      <c r="J37" s="297">
        <f t="shared" ref="J37:J42" si="6">IF(MAX(G37:I37)&lt;0,0,MAX(G37:I37))</f>
        <v>0</v>
      </c>
      <c r="K37" s="303"/>
      <c r="L37" s="303"/>
      <c r="M37" s="303"/>
      <c r="N37" s="297">
        <f t="shared" ref="N37:N42" si="7">IF(MAX(K37:M37)&lt;0,0,MAX(K37:M37))</f>
        <v>0</v>
      </c>
      <c r="O37" s="297">
        <f t="shared" ref="O37:O42" si="8">J37+N37</f>
        <v>0</v>
      </c>
      <c r="P37" s="295">
        <f t="shared" ref="P37:P42" si="9">O37*F37</f>
        <v>0</v>
      </c>
      <c r="Q37" s="339">
        <f>RANK(P37,P5:P42,0)</f>
        <v>18</v>
      </c>
      <c r="R37" s="360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</row>
    <row r="38" spans="2:35" ht="15.75" hidden="1" customHeight="1" thickBot="1">
      <c r="B38" s="291"/>
      <c r="C38" s="292"/>
      <c r="D38" s="293">
        <v>30</v>
      </c>
      <c r="E38" s="294"/>
      <c r="F38" s="295">
        <f t="shared" si="5"/>
        <v>2.7705349736639913</v>
      </c>
      <c r="G38" s="303"/>
      <c r="H38" s="303"/>
      <c r="I38" s="303"/>
      <c r="J38" s="297">
        <f t="shared" si="6"/>
        <v>0</v>
      </c>
      <c r="K38" s="303"/>
      <c r="L38" s="303"/>
      <c r="M38" s="303"/>
      <c r="N38" s="297">
        <f t="shared" si="7"/>
        <v>0</v>
      </c>
      <c r="O38" s="297">
        <f t="shared" si="8"/>
        <v>0</v>
      </c>
      <c r="P38" s="295">
        <f t="shared" si="9"/>
        <v>0</v>
      </c>
      <c r="Q38" s="298">
        <f>RANK(P38,P5:P42,0)</f>
        <v>18</v>
      </c>
      <c r="R38" s="360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</row>
    <row r="39" spans="2:35" ht="16.5" hidden="1" customHeight="1" thickBot="1">
      <c r="B39" s="291"/>
      <c r="C39" s="292"/>
      <c r="D39" s="293">
        <v>30</v>
      </c>
      <c r="E39" s="294"/>
      <c r="F39" s="295">
        <f t="shared" si="5"/>
        <v>2.7705349736639913</v>
      </c>
      <c r="G39" s="303"/>
      <c r="H39" s="303"/>
      <c r="I39" s="303"/>
      <c r="J39" s="297">
        <f t="shared" si="6"/>
        <v>0</v>
      </c>
      <c r="K39" s="303"/>
      <c r="L39" s="303"/>
      <c r="M39" s="303"/>
      <c r="N39" s="297">
        <f t="shared" si="7"/>
        <v>0</v>
      </c>
      <c r="O39" s="297">
        <f t="shared" si="8"/>
        <v>0</v>
      </c>
      <c r="P39" s="295">
        <f t="shared" si="9"/>
        <v>0</v>
      </c>
      <c r="Q39" s="298">
        <f>RANK(P39,P5:P42,0)</f>
        <v>18</v>
      </c>
      <c r="R39" s="360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</row>
    <row r="40" spans="2:35" ht="16.5" hidden="1" customHeight="1" thickBot="1">
      <c r="B40" s="299"/>
      <c r="C40" s="292"/>
      <c r="D40" s="293">
        <v>30</v>
      </c>
      <c r="E40" s="294"/>
      <c r="F40" s="295">
        <f t="shared" si="5"/>
        <v>2.7705349736639913</v>
      </c>
      <c r="G40" s="303"/>
      <c r="H40" s="303"/>
      <c r="I40" s="303"/>
      <c r="J40" s="297">
        <f t="shared" si="6"/>
        <v>0</v>
      </c>
      <c r="K40" s="303"/>
      <c r="L40" s="303"/>
      <c r="M40" s="303"/>
      <c r="N40" s="297">
        <f t="shared" si="7"/>
        <v>0</v>
      </c>
      <c r="O40" s="297">
        <f t="shared" si="8"/>
        <v>0</v>
      </c>
      <c r="P40" s="295">
        <f t="shared" si="9"/>
        <v>0</v>
      </c>
      <c r="Q40" s="298">
        <f>RANK(P40,P5:P42,0)</f>
        <v>18</v>
      </c>
      <c r="R40" s="360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</row>
    <row r="41" spans="2:35" ht="15.75" hidden="1" customHeight="1" thickBot="1">
      <c r="B41" s="291"/>
      <c r="C41" s="292"/>
      <c r="D41" s="293">
        <v>30</v>
      </c>
      <c r="E41" s="294"/>
      <c r="F41" s="295">
        <f t="shared" si="5"/>
        <v>2.7705349736639913</v>
      </c>
      <c r="G41" s="303"/>
      <c r="H41" s="303"/>
      <c r="I41" s="303"/>
      <c r="J41" s="297">
        <f t="shared" si="6"/>
        <v>0</v>
      </c>
      <c r="K41" s="303"/>
      <c r="L41" s="303"/>
      <c r="M41" s="303"/>
      <c r="N41" s="297">
        <f t="shared" si="7"/>
        <v>0</v>
      </c>
      <c r="O41" s="297">
        <f t="shared" si="8"/>
        <v>0</v>
      </c>
      <c r="P41" s="295">
        <f t="shared" si="9"/>
        <v>0</v>
      </c>
      <c r="Q41" s="298">
        <f>RANK(P41,P5:P42,0)</f>
        <v>18</v>
      </c>
      <c r="R41" s="360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</row>
    <row r="42" spans="2:35" ht="16.5" hidden="1" customHeight="1" thickBot="1">
      <c r="B42" s="304"/>
      <c r="C42" s="305"/>
      <c r="D42" s="306">
        <v>30</v>
      </c>
      <c r="E42" s="307"/>
      <c r="F42" s="310">
        <f t="shared" si="5"/>
        <v>2.7705349736639913</v>
      </c>
      <c r="G42" s="308"/>
      <c r="H42" s="308"/>
      <c r="I42" s="308"/>
      <c r="J42" s="309">
        <f t="shared" si="6"/>
        <v>0</v>
      </c>
      <c r="K42" s="308"/>
      <c r="L42" s="308"/>
      <c r="M42" s="337"/>
      <c r="N42" s="309">
        <f t="shared" si="7"/>
        <v>0</v>
      </c>
      <c r="O42" s="309">
        <f t="shared" si="8"/>
        <v>0</v>
      </c>
      <c r="P42" s="310">
        <f t="shared" si="9"/>
        <v>0</v>
      </c>
      <c r="Q42" s="340">
        <f>RANK(P42,P5:P42,0)</f>
        <v>18</v>
      </c>
      <c r="R42" s="360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</row>
    <row r="43" spans="2:35" ht="16.5" customHeight="1" thickBot="1">
      <c r="B43" s="363"/>
      <c r="C43" s="364"/>
      <c r="D43" s="364"/>
      <c r="E43" s="364"/>
      <c r="F43" s="365"/>
      <c r="G43" s="364"/>
      <c r="H43" s="354"/>
      <c r="I43" s="354"/>
      <c r="J43" s="354"/>
      <c r="K43" s="354"/>
      <c r="L43" s="366"/>
      <c r="M43" s="354"/>
      <c r="N43" s="354"/>
      <c r="O43" s="354"/>
      <c r="P43" s="354"/>
      <c r="Q43" s="354"/>
      <c r="R43" s="354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</row>
    <row r="44" spans="2:35" ht="15.75" customHeight="1" thickTop="1" thickBot="1">
      <c r="B44" s="426" t="s">
        <v>139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4"/>
      <c r="R44" s="354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</row>
    <row r="45" spans="2:35" ht="15.75" customHeight="1" thickTop="1"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54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</row>
    <row r="46" spans="2:35" ht="12.75" customHeight="1"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54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</row>
    <row r="47" spans="2:35" ht="12.75" customHeight="1">
      <c r="B47" s="355"/>
      <c r="C47" s="355"/>
      <c r="D47" s="355"/>
      <c r="E47" s="355"/>
      <c r="F47" s="368"/>
      <c r="G47" s="355"/>
      <c r="H47" s="355"/>
      <c r="I47" s="355"/>
      <c r="J47" s="355"/>
      <c r="K47" s="355"/>
      <c r="L47" s="369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</row>
    <row r="48" spans="2:35" ht="12.75" customHeight="1">
      <c r="B48" s="355"/>
      <c r="C48" s="355"/>
      <c r="D48" s="355"/>
      <c r="E48" s="355"/>
      <c r="F48" s="368"/>
      <c r="G48" s="355"/>
      <c r="H48" s="355"/>
      <c r="I48" s="355"/>
      <c r="J48" s="355"/>
      <c r="K48" s="355"/>
      <c r="L48" s="369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</row>
    <row r="49" spans="2:35" ht="12.75" customHeight="1">
      <c r="B49" s="355"/>
      <c r="C49" s="355"/>
      <c r="D49" s="355"/>
      <c r="E49" s="355"/>
      <c r="F49" s="368"/>
      <c r="G49" s="355"/>
      <c r="H49" s="355"/>
      <c r="I49" s="355"/>
      <c r="J49" s="355"/>
      <c r="K49" s="355"/>
      <c r="L49" s="369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</row>
    <row r="50" spans="2:35" ht="12.75" customHeight="1">
      <c r="B50" s="355"/>
      <c r="C50" s="355"/>
      <c r="D50" s="355"/>
      <c r="E50" s="355"/>
      <c r="F50" s="368"/>
      <c r="G50" s="355"/>
      <c r="H50" s="355"/>
      <c r="I50" s="355"/>
      <c r="J50" s="355"/>
      <c r="K50" s="355"/>
      <c r="L50" s="369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</row>
    <row r="51" spans="2:35" ht="12.75" customHeight="1">
      <c r="B51" s="355"/>
      <c r="C51" s="355"/>
      <c r="D51" s="355"/>
      <c r="E51" s="355"/>
      <c r="F51" s="368"/>
      <c r="G51" s="355"/>
      <c r="H51" s="355"/>
      <c r="I51" s="355"/>
      <c r="J51" s="355"/>
      <c r="K51" s="355"/>
      <c r="L51" s="369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</row>
    <row r="52" spans="2:35" ht="12.75" customHeight="1">
      <c r="B52" s="355"/>
      <c r="C52" s="355"/>
      <c r="D52" s="355"/>
      <c r="E52" s="355"/>
      <c r="F52" s="368"/>
      <c r="G52" s="355"/>
      <c r="H52" s="355"/>
      <c r="I52" s="355"/>
      <c r="J52" s="355"/>
      <c r="K52" s="355"/>
      <c r="L52" s="369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</row>
    <row r="53" spans="2:35" ht="12.75" customHeight="1">
      <c r="B53" s="355"/>
      <c r="C53" s="355"/>
      <c r="D53" s="355"/>
      <c r="E53" s="355"/>
      <c r="F53" s="368"/>
      <c r="G53" s="355"/>
      <c r="H53" s="355"/>
      <c r="I53" s="355"/>
      <c r="J53" s="355"/>
      <c r="K53" s="355"/>
      <c r="L53" s="369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</row>
    <row r="54" spans="2:35" ht="12.75" customHeight="1">
      <c r="B54" s="355"/>
      <c r="C54" s="355"/>
      <c r="D54" s="355"/>
      <c r="E54" s="355"/>
      <c r="F54" s="368"/>
      <c r="G54" s="355"/>
      <c r="H54" s="355"/>
      <c r="I54" s="355"/>
      <c r="J54" s="355"/>
      <c r="K54" s="355"/>
      <c r="L54" s="369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</row>
    <row r="55" spans="2:35" ht="12.75" customHeight="1">
      <c r="B55" s="355"/>
      <c r="C55" s="355"/>
      <c r="D55" s="355"/>
      <c r="E55" s="355"/>
      <c r="F55" s="368"/>
      <c r="G55" s="355"/>
      <c r="H55" s="355"/>
      <c r="I55" s="355"/>
      <c r="J55" s="355"/>
      <c r="K55" s="355"/>
      <c r="L55" s="369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</row>
    <row r="56" spans="2:35" ht="12.75" customHeight="1">
      <c r="B56" s="355"/>
      <c r="C56" s="355"/>
      <c r="D56" s="355"/>
      <c r="E56" s="355"/>
      <c r="F56" s="368"/>
      <c r="G56" s="355"/>
      <c r="H56" s="355"/>
      <c r="I56" s="355"/>
      <c r="J56" s="355"/>
      <c r="K56" s="355"/>
      <c r="L56" s="369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</row>
    <row r="57" spans="2:35" ht="12.75" customHeight="1">
      <c r="B57" s="355"/>
      <c r="C57" s="355"/>
      <c r="D57" s="355"/>
      <c r="E57" s="355"/>
      <c r="F57" s="368"/>
      <c r="G57" s="355"/>
      <c r="H57" s="355"/>
      <c r="I57" s="355"/>
      <c r="J57" s="355"/>
      <c r="K57" s="355"/>
      <c r="L57" s="369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</row>
    <row r="58" spans="2:35" ht="12.75" customHeight="1">
      <c r="B58" s="355"/>
      <c r="C58" s="355"/>
      <c r="D58" s="355"/>
      <c r="E58" s="355"/>
      <c r="F58" s="368"/>
      <c r="G58" s="355"/>
      <c r="H58" s="355"/>
      <c r="I58" s="355"/>
      <c r="J58" s="355"/>
      <c r="K58" s="355"/>
      <c r="L58" s="369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</row>
    <row r="59" spans="2:35" ht="12.75" customHeight="1">
      <c r="B59" s="355"/>
      <c r="C59" s="355"/>
      <c r="D59" s="355"/>
      <c r="E59" s="355"/>
      <c r="F59" s="368"/>
      <c r="G59" s="355"/>
      <c r="H59" s="355"/>
      <c r="I59" s="355"/>
      <c r="J59" s="355"/>
      <c r="K59" s="355"/>
      <c r="L59" s="369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</row>
    <row r="60" spans="2:35" ht="12.75" customHeight="1">
      <c r="B60" s="355"/>
      <c r="C60" s="355"/>
      <c r="D60" s="355"/>
      <c r="E60" s="355"/>
      <c r="F60" s="368"/>
      <c r="G60" s="355"/>
      <c r="H60" s="355"/>
      <c r="I60" s="355"/>
      <c r="J60" s="355"/>
      <c r="K60" s="355"/>
      <c r="L60" s="369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</row>
    <row r="61" spans="2:35" ht="12.75" customHeight="1">
      <c r="B61" s="355"/>
      <c r="C61" s="355"/>
      <c r="D61" s="355"/>
      <c r="E61" s="355"/>
      <c r="F61" s="368"/>
      <c r="G61" s="355"/>
      <c r="H61" s="355"/>
      <c r="I61" s="355"/>
      <c r="J61" s="355"/>
      <c r="K61" s="355"/>
      <c r="L61" s="369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</row>
    <row r="62" spans="2:35" ht="12.75" customHeight="1">
      <c r="B62" s="355"/>
      <c r="C62" s="355"/>
      <c r="D62" s="355"/>
      <c r="E62" s="355"/>
      <c r="F62" s="368"/>
      <c r="G62" s="355"/>
      <c r="H62" s="355"/>
      <c r="I62" s="355"/>
      <c r="J62" s="355"/>
      <c r="K62" s="355"/>
      <c r="L62" s="369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</row>
    <row r="63" spans="2:35" ht="12.75" customHeight="1">
      <c r="B63" s="355"/>
      <c r="C63" s="355"/>
      <c r="D63" s="355"/>
      <c r="E63" s="355"/>
      <c r="F63" s="368"/>
      <c r="G63" s="355"/>
      <c r="H63" s="355"/>
      <c r="I63" s="355"/>
      <c r="J63" s="355"/>
      <c r="K63" s="355"/>
      <c r="L63" s="369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</row>
    <row r="64" spans="2:35" ht="12.75" customHeight="1">
      <c r="B64" s="355"/>
      <c r="C64" s="355"/>
      <c r="D64" s="355"/>
      <c r="E64" s="355"/>
      <c r="F64" s="368"/>
      <c r="G64" s="355"/>
      <c r="H64" s="355"/>
      <c r="I64" s="355"/>
      <c r="J64" s="355"/>
      <c r="K64" s="355"/>
      <c r="L64" s="369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</row>
    <row r="65" spans="2:35" ht="12.75" customHeight="1">
      <c r="B65" s="355"/>
      <c r="C65" s="355"/>
      <c r="D65" s="355"/>
      <c r="E65" s="355"/>
      <c r="F65" s="368"/>
      <c r="G65" s="355"/>
      <c r="H65" s="355"/>
      <c r="I65" s="355"/>
      <c r="J65" s="355"/>
      <c r="K65" s="355"/>
      <c r="L65" s="369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</row>
    <row r="66" spans="2:35" ht="12.75" customHeight="1">
      <c r="B66" s="355"/>
      <c r="C66" s="355"/>
      <c r="D66" s="355"/>
      <c r="E66" s="355"/>
      <c r="F66" s="368"/>
      <c r="G66" s="355"/>
      <c r="H66" s="355"/>
      <c r="I66" s="355"/>
      <c r="J66" s="355"/>
      <c r="K66" s="355"/>
      <c r="L66" s="369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</row>
    <row r="67" spans="2:35" ht="12.75" customHeight="1">
      <c r="B67" s="355"/>
      <c r="C67" s="355"/>
      <c r="D67" s="355"/>
      <c r="E67" s="355"/>
      <c r="F67" s="368"/>
      <c r="G67" s="355"/>
      <c r="H67" s="355"/>
      <c r="I67" s="355"/>
      <c r="J67" s="355"/>
      <c r="K67" s="355"/>
      <c r="L67" s="369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</row>
    <row r="68" spans="2:35" ht="12.75" customHeight="1">
      <c r="B68" s="355"/>
      <c r="C68" s="355"/>
      <c r="D68" s="355"/>
      <c r="E68" s="355"/>
      <c r="F68" s="368"/>
      <c r="G68" s="355"/>
      <c r="H68" s="355"/>
      <c r="I68" s="355"/>
      <c r="J68" s="355"/>
      <c r="K68" s="355"/>
      <c r="L68" s="369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</row>
    <row r="69" spans="2:35" ht="12.75" customHeight="1">
      <c r="B69" s="355"/>
      <c r="C69" s="355"/>
      <c r="D69" s="355"/>
      <c r="E69" s="355"/>
      <c r="F69" s="368"/>
      <c r="G69" s="355"/>
      <c r="H69" s="355"/>
      <c r="I69" s="355"/>
      <c r="J69" s="355"/>
      <c r="K69" s="355"/>
      <c r="L69" s="369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</row>
    <row r="70" spans="2:35" ht="12.75" customHeight="1">
      <c r="B70" s="355"/>
      <c r="C70" s="355"/>
      <c r="D70" s="355"/>
      <c r="E70" s="355"/>
      <c r="F70" s="368"/>
      <c r="G70" s="355"/>
      <c r="H70" s="355"/>
      <c r="I70" s="355"/>
      <c r="J70" s="355"/>
      <c r="K70" s="355"/>
      <c r="L70" s="369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</row>
    <row r="71" spans="2:35" ht="12.75" customHeight="1">
      <c r="B71" s="355"/>
      <c r="C71" s="355"/>
      <c r="D71" s="355"/>
      <c r="E71" s="355"/>
      <c r="F71" s="368"/>
      <c r="G71" s="355"/>
      <c r="H71" s="355"/>
      <c r="I71" s="355"/>
      <c r="J71" s="355"/>
      <c r="K71" s="355"/>
      <c r="L71" s="369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</row>
    <row r="72" spans="2:35" ht="12.75" customHeight="1">
      <c r="B72" s="355"/>
      <c r="C72" s="355"/>
      <c r="D72" s="355"/>
      <c r="E72" s="355"/>
      <c r="F72" s="368"/>
      <c r="G72" s="355"/>
      <c r="H72" s="355"/>
      <c r="I72" s="355"/>
      <c r="J72" s="355"/>
      <c r="K72" s="355"/>
      <c r="L72" s="369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</row>
    <row r="73" spans="2:35" ht="12.75" customHeight="1">
      <c r="B73" s="355"/>
      <c r="C73" s="355"/>
      <c r="D73" s="355"/>
      <c r="E73" s="355"/>
      <c r="F73" s="368"/>
      <c r="G73" s="355"/>
      <c r="H73" s="355"/>
      <c r="I73" s="355"/>
      <c r="J73" s="355"/>
      <c r="K73" s="355"/>
      <c r="L73" s="369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</row>
    <row r="74" spans="2:35" ht="12.75" customHeight="1">
      <c r="B74" s="355"/>
      <c r="C74" s="355"/>
      <c r="D74" s="355"/>
      <c r="E74" s="355"/>
      <c r="F74" s="368"/>
      <c r="G74" s="355"/>
      <c r="H74" s="355"/>
      <c r="I74" s="355"/>
      <c r="J74" s="355"/>
      <c r="K74" s="355"/>
      <c r="L74" s="369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</row>
    <row r="75" spans="2:35" ht="12.75" customHeight="1">
      <c r="B75" s="355"/>
      <c r="C75" s="355"/>
      <c r="D75" s="355"/>
      <c r="E75" s="355"/>
      <c r="F75" s="368"/>
      <c r="G75" s="355"/>
      <c r="H75" s="355"/>
      <c r="I75" s="355"/>
      <c r="J75" s="355"/>
      <c r="K75" s="355"/>
      <c r="L75" s="369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5"/>
      <c r="AB75" s="355"/>
      <c r="AC75" s="355"/>
      <c r="AD75" s="355"/>
      <c r="AE75" s="355"/>
      <c r="AF75" s="355"/>
      <c r="AG75" s="355"/>
      <c r="AH75" s="355"/>
      <c r="AI75" s="355"/>
    </row>
    <row r="76" spans="2:35" ht="12.75" customHeight="1">
      <c r="B76" s="355"/>
      <c r="C76" s="355"/>
      <c r="D76" s="355"/>
      <c r="E76" s="355"/>
      <c r="F76" s="368"/>
      <c r="G76" s="355"/>
      <c r="H76" s="355"/>
      <c r="I76" s="355"/>
      <c r="J76" s="355"/>
      <c r="K76" s="355"/>
      <c r="L76" s="369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</row>
    <row r="77" spans="2:35" ht="12.75" customHeight="1">
      <c r="B77" s="355"/>
      <c r="C77" s="355"/>
      <c r="D77" s="355"/>
      <c r="E77" s="355"/>
      <c r="F77" s="368"/>
      <c r="G77" s="355"/>
      <c r="H77" s="355"/>
      <c r="I77" s="355"/>
      <c r="J77" s="355"/>
      <c r="K77" s="355"/>
      <c r="L77" s="369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</row>
    <row r="78" spans="2:35" ht="12.75" customHeight="1">
      <c r="B78" s="355"/>
      <c r="C78" s="355"/>
      <c r="D78" s="355"/>
      <c r="E78" s="355"/>
      <c r="F78" s="368"/>
      <c r="G78" s="355"/>
      <c r="H78" s="355"/>
      <c r="I78" s="355"/>
      <c r="J78" s="355"/>
      <c r="K78" s="355"/>
      <c r="L78" s="369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</row>
    <row r="79" spans="2:35" ht="12.75" customHeight="1">
      <c r="B79" s="355"/>
      <c r="C79" s="355"/>
      <c r="D79" s="355"/>
      <c r="E79" s="355"/>
      <c r="F79" s="368"/>
      <c r="G79" s="355"/>
      <c r="H79" s="355"/>
      <c r="I79" s="355"/>
      <c r="J79" s="355"/>
      <c r="K79" s="355"/>
      <c r="L79" s="369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</row>
    <row r="80" spans="2:35" ht="12.75" customHeight="1">
      <c r="B80" s="355"/>
      <c r="C80" s="355"/>
      <c r="D80" s="355"/>
      <c r="E80" s="355"/>
      <c r="F80" s="368"/>
      <c r="G80" s="355"/>
      <c r="H80" s="355"/>
      <c r="I80" s="355"/>
      <c r="J80" s="355"/>
      <c r="K80" s="355"/>
      <c r="L80" s="369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</row>
    <row r="81" spans="2:35" ht="12.75" customHeight="1">
      <c r="B81" s="355"/>
      <c r="C81" s="355"/>
      <c r="D81" s="355"/>
      <c r="E81" s="355"/>
      <c r="F81" s="368"/>
      <c r="G81" s="355"/>
      <c r="H81" s="355"/>
      <c r="I81" s="355"/>
      <c r="J81" s="355"/>
      <c r="K81" s="355"/>
      <c r="L81" s="369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</row>
    <row r="82" spans="2:35" ht="12.75" customHeight="1">
      <c r="B82" s="355"/>
      <c r="C82" s="355"/>
      <c r="D82" s="355"/>
      <c r="E82" s="355"/>
      <c r="F82" s="368"/>
      <c r="G82" s="355"/>
      <c r="H82" s="355"/>
      <c r="I82" s="355"/>
      <c r="J82" s="355"/>
      <c r="K82" s="355"/>
      <c r="L82" s="369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</row>
    <row r="83" spans="2:35" ht="12.75" customHeight="1">
      <c r="B83" s="355"/>
      <c r="C83" s="355"/>
      <c r="D83" s="355"/>
      <c r="E83" s="355"/>
      <c r="F83" s="368"/>
      <c r="G83" s="355"/>
      <c r="H83" s="355"/>
      <c r="I83" s="355"/>
      <c r="J83" s="355"/>
      <c r="K83" s="355"/>
      <c r="L83" s="369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</row>
    <row r="84" spans="2:35" ht="12.75" customHeight="1">
      <c r="B84" s="355"/>
      <c r="C84" s="355"/>
      <c r="D84" s="355"/>
      <c r="E84" s="355"/>
      <c r="F84" s="368"/>
      <c r="G84" s="355"/>
      <c r="H84" s="355"/>
      <c r="I84" s="355"/>
      <c r="J84" s="355"/>
      <c r="K84" s="355"/>
      <c r="L84" s="369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</row>
    <row r="85" spans="2:35" ht="12.75" customHeight="1">
      <c r="B85" s="355"/>
      <c r="C85" s="355"/>
      <c r="D85" s="355"/>
      <c r="E85" s="355"/>
      <c r="F85" s="368"/>
      <c r="G85" s="355"/>
      <c r="H85" s="355"/>
      <c r="I85" s="355"/>
      <c r="J85" s="355"/>
      <c r="K85" s="355"/>
      <c r="L85" s="369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</row>
    <row r="86" spans="2:35" ht="12.75" customHeight="1">
      <c r="B86" s="355"/>
      <c r="C86" s="355"/>
      <c r="D86" s="355"/>
      <c r="E86" s="355"/>
      <c r="F86" s="368"/>
      <c r="G86" s="355"/>
      <c r="H86" s="355"/>
      <c r="I86" s="355"/>
      <c r="J86" s="355"/>
      <c r="K86" s="355"/>
      <c r="L86" s="369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</row>
    <row r="87" spans="2:35" ht="12.75" customHeight="1">
      <c r="B87" s="355"/>
      <c r="C87" s="355"/>
      <c r="D87" s="355"/>
      <c r="E87" s="355"/>
      <c r="F87" s="368"/>
      <c r="G87" s="355"/>
      <c r="H87" s="355"/>
      <c r="I87" s="355"/>
      <c r="J87" s="355"/>
      <c r="K87" s="355"/>
      <c r="L87" s="369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</row>
    <row r="88" spans="2:35" ht="12.75" customHeight="1">
      <c r="B88" s="355"/>
      <c r="C88" s="355"/>
      <c r="D88" s="355"/>
      <c r="E88" s="355"/>
      <c r="F88" s="368"/>
      <c r="G88" s="355"/>
      <c r="H88" s="355"/>
      <c r="I88" s="355"/>
      <c r="J88" s="355"/>
      <c r="K88" s="355"/>
      <c r="L88" s="369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</row>
    <row r="89" spans="2:35" ht="12.75" customHeight="1">
      <c r="B89" s="355"/>
      <c r="C89" s="355"/>
      <c r="D89" s="355"/>
      <c r="E89" s="355"/>
      <c r="F89" s="368"/>
      <c r="G89" s="355"/>
      <c r="H89" s="355"/>
      <c r="I89" s="355"/>
      <c r="J89" s="355"/>
      <c r="K89" s="355"/>
      <c r="L89" s="369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</row>
    <row r="90" spans="2:35" ht="12.75" customHeight="1">
      <c r="B90" s="355"/>
      <c r="C90" s="355"/>
      <c r="D90" s="355"/>
      <c r="E90" s="355"/>
      <c r="F90" s="368"/>
      <c r="G90" s="355"/>
      <c r="H90" s="355"/>
      <c r="I90" s="355"/>
      <c r="J90" s="355"/>
      <c r="K90" s="355"/>
      <c r="L90" s="369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</row>
    <row r="91" spans="2:35" ht="12.75" customHeight="1">
      <c r="B91" s="355"/>
      <c r="C91" s="355"/>
      <c r="D91" s="355"/>
      <c r="E91" s="355"/>
      <c r="F91" s="368"/>
      <c r="G91" s="355"/>
      <c r="H91" s="355"/>
      <c r="I91" s="355"/>
      <c r="J91" s="355"/>
      <c r="K91" s="355"/>
      <c r="L91" s="369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</row>
    <row r="92" spans="2:35" ht="12.75" customHeight="1">
      <c r="B92" s="355"/>
      <c r="C92" s="355"/>
      <c r="D92" s="355"/>
      <c r="E92" s="355"/>
      <c r="F92" s="368"/>
      <c r="G92" s="355"/>
      <c r="H92" s="355"/>
      <c r="I92" s="355"/>
      <c r="J92" s="355"/>
      <c r="K92" s="355"/>
      <c r="L92" s="369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</row>
    <row r="93" spans="2:35" ht="12.75" customHeight="1">
      <c r="B93" s="355"/>
      <c r="C93" s="355"/>
      <c r="D93" s="355"/>
      <c r="E93" s="355"/>
      <c r="F93" s="368"/>
      <c r="G93" s="355"/>
      <c r="H93" s="355"/>
      <c r="I93" s="355"/>
      <c r="J93" s="355"/>
      <c r="K93" s="355"/>
      <c r="L93" s="369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</row>
    <row r="94" spans="2:35" ht="12.75" customHeight="1">
      <c r="B94" s="355"/>
      <c r="C94" s="355"/>
      <c r="D94" s="355"/>
      <c r="E94" s="355"/>
      <c r="F94" s="368"/>
      <c r="G94" s="355"/>
      <c r="H94" s="355"/>
      <c r="I94" s="355"/>
      <c r="J94" s="355"/>
      <c r="K94" s="355"/>
      <c r="L94" s="369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</row>
    <row r="95" spans="2:35" ht="12.75" customHeight="1">
      <c r="B95" s="355"/>
      <c r="C95" s="355"/>
      <c r="D95" s="355"/>
      <c r="E95" s="355"/>
      <c r="F95" s="368"/>
      <c r="G95" s="355"/>
      <c r="H95" s="355"/>
      <c r="I95" s="355"/>
      <c r="J95" s="355"/>
      <c r="K95" s="355"/>
      <c r="L95" s="369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</row>
    <row r="96" spans="2:35" ht="12.75" customHeight="1">
      <c r="B96" s="355"/>
      <c r="C96" s="355"/>
      <c r="D96" s="355"/>
      <c r="E96" s="355"/>
      <c r="F96" s="368"/>
      <c r="G96" s="355"/>
      <c r="H96" s="355"/>
      <c r="I96" s="355"/>
      <c r="J96" s="355"/>
      <c r="K96" s="355"/>
      <c r="L96" s="369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</row>
    <row r="97" spans="2:35" ht="12.75" customHeight="1">
      <c r="B97" s="355"/>
      <c r="C97" s="355"/>
      <c r="D97" s="355"/>
      <c r="E97" s="355"/>
      <c r="F97" s="368"/>
      <c r="G97" s="355"/>
      <c r="H97" s="355"/>
      <c r="I97" s="355"/>
      <c r="J97" s="355"/>
      <c r="K97" s="355"/>
      <c r="L97" s="369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</row>
    <row r="98" spans="2:35" ht="12.75" customHeight="1">
      <c r="B98" s="355"/>
      <c r="C98" s="355"/>
      <c r="D98" s="355"/>
      <c r="E98" s="355"/>
      <c r="F98" s="368"/>
      <c r="G98" s="355"/>
      <c r="H98" s="355"/>
      <c r="I98" s="355"/>
      <c r="J98" s="355"/>
      <c r="K98" s="355"/>
      <c r="L98" s="369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</row>
    <row r="99" spans="2:35" ht="12.75" customHeight="1">
      <c r="B99" s="355"/>
      <c r="C99" s="355"/>
      <c r="D99" s="355"/>
      <c r="E99" s="355"/>
      <c r="F99" s="368"/>
      <c r="G99" s="355"/>
      <c r="H99" s="355"/>
      <c r="I99" s="355"/>
      <c r="J99" s="355"/>
      <c r="K99" s="355"/>
      <c r="L99" s="369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</row>
    <row r="100" spans="2:35" ht="12.75" customHeight="1">
      <c r="B100" s="355"/>
      <c r="C100" s="355"/>
      <c r="D100" s="355"/>
      <c r="E100" s="355"/>
      <c r="F100" s="368"/>
      <c r="G100" s="355"/>
      <c r="H100" s="355"/>
      <c r="I100" s="355"/>
      <c r="J100" s="355"/>
      <c r="K100" s="355"/>
      <c r="L100" s="369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</row>
    <row r="101" spans="2:35" ht="12.75" customHeight="1">
      <c r="B101" s="355"/>
      <c r="C101" s="355"/>
      <c r="D101" s="355"/>
      <c r="E101" s="355"/>
      <c r="F101" s="368"/>
      <c r="G101" s="355"/>
      <c r="H101" s="355"/>
      <c r="I101" s="355"/>
      <c r="J101" s="355"/>
      <c r="K101" s="355"/>
      <c r="L101" s="369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</row>
    <row r="102" spans="2:35" ht="12.75" customHeight="1">
      <c r="B102" s="355"/>
      <c r="C102" s="355"/>
      <c r="D102" s="355"/>
      <c r="E102" s="355"/>
      <c r="F102" s="368"/>
      <c r="G102" s="355"/>
      <c r="H102" s="355"/>
      <c r="I102" s="355"/>
      <c r="J102" s="355"/>
      <c r="K102" s="355"/>
      <c r="L102" s="369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</row>
    <row r="103" spans="2:35" ht="12.75" customHeight="1">
      <c r="B103" s="355"/>
      <c r="C103" s="355"/>
      <c r="D103" s="355"/>
      <c r="E103" s="355"/>
      <c r="F103" s="368"/>
      <c r="G103" s="355"/>
      <c r="H103" s="355"/>
      <c r="I103" s="355"/>
      <c r="J103" s="355"/>
      <c r="K103" s="355"/>
      <c r="L103" s="369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</row>
    <row r="104" spans="2:35" ht="12.75" customHeight="1">
      <c r="B104" s="355"/>
      <c r="C104" s="355"/>
      <c r="D104" s="355"/>
      <c r="E104" s="355"/>
      <c r="F104" s="368"/>
      <c r="G104" s="355"/>
      <c r="H104" s="355"/>
      <c r="I104" s="355"/>
      <c r="J104" s="355"/>
      <c r="K104" s="355"/>
      <c r="L104" s="369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</row>
    <row r="105" spans="2:35" ht="12.75" customHeight="1">
      <c r="B105" s="355"/>
      <c r="C105" s="355"/>
      <c r="D105" s="355"/>
      <c r="E105" s="355"/>
      <c r="F105" s="368"/>
      <c r="G105" s="355"/>
      <c r="H105" s="355"/>
      <c r="I105" s="355"/>
      <c r="J105" s="355"/>
      <c r="K105" s="355"/>
      <c r="L105" s="369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</row>
    <row r="106" spans="2:35" ht="12.75" customHeight="1">
      <c r="B106" s="355"/>
      <c r="C106" s="355"/>
      <c r="D106" s="355"/>
      <c r="E106" s="355"/>
      <c r="F106" s="368"/>
      <c r="G106" s="355"/>
      <c r="H106" s="355"/>
      <c r="I106" s="355"/>
      <c r="J106" s="355"/>
      <c r="K106" s="355"/>
      <c r="L106" s="369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</row>
    <row r="107" spans="2:35" ht="12.75" customHeight="1">
      <c r="B107" s="355"/>
      <c r="C107" s="355"/>
      <c r="D107" s="355"/>
      <c r="E107" s="355"/>
      <c r="F107" s="368"/>
      <c r="G107" s="355"/>
      <c r="H107" s="355"/>
      <c r="I107" s="355"/>
      <c r="J107" s="355"/>
      <c r="K107" s="355"/>
      <c r="L107" s="369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</row>
    <row r="108" spans="2:35" ht="12.75" customHeight="1">
      <c r="B108" s="355"/>
      <c r="C108" s="355"/>
      <c r="D108" s="355"/>
      <c r="E108" s="355"/>
      <c r="F108" s="368"/>
      <c r="G108" s="355"/>
      <c r="H108" s="355"/>
      <c r="I108" s="355"/>
      <c r="J108" s="355"/>
      <c r="K108" s="355"/>
      <c r="L108" s="369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</row>
    <row r="109" spans="2:35" ht="12.75" customHeight="1">
      <c r="B109" s="355"/>
      <c r="C109" s="355"/>
      <c r="D109" s="355"/>
      <c r="E109" s="355"/>
      <c r="F109" s="368"/>
      <c r="G109" s="355"/>
      <c r="H109" s="355"/>
      <c r="I109" s="355"/>
      <c r="J109" s="355"/>
      <c r="K109" s="355"/>
      <c r="L109" s="369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</row>
    <row r="110" spans="2:35" ht="12.75" customHeight="1">
      <c r="B110" s="355"/>
      <c r="C110" s="355"/>
      <c r="D110" s="355"/>
      <c r="E110" s="355"/>
      <c r="F110" s="368"/>
      <c r="G110" s="355"/>
      <c r="H110" s="355"/>
      <c r="I110" s="355"/>
      <c r="J110" s="355"/>
      <c r="K110" s="355"/>
      <c r="L110" s="369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</row>
    <row r="111" spans="2:35" ht="12.75" customHeight="1">
      <c r="B111" s="355"/>
      <c r="C111" s="355"/>
      <c r="D111" s="355"/>
      <c r="E111" s="355"/>
      <c r="F111" s="368"/>
      <c r="G111" s="355"/>
      <c r="H111" s="355"/>
      <c r="I111" s="355"/>
      <c r="J111" s="355"/>
      <c r="K111" s="355"/>
      <c r="L111" s="369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55"/>
    </row>
    <row r="112" spans="2:35" ht="12.75" customHeight="1">
      <c r="B112" s="355"/>
      <c r="C112" s="355"/>
      <c r="D112" s="355"/>
      <c r="E112" s="355"/>
      <c r="F112" s="368"/>
      <c r="G112" s="355"/>
      <c r="H112" s="355"/>
      <c r="I112" s="355"/>
      <c r="J112" s="355"/>
      <c r="K112" s="355"/>
      <c r="L112" s="369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</row>
    <row r="113" spans="2:35" ht="12.75" customHeight="1">
      <c r="B113" s="355"/>
      <c r="C113" s="355"/>
      <c r="D113" s="355"/>
      <c r="E113" s="355"/>
      <c r="F113" s="368"/>
      <c r="G113" s="355"/>
      <c r="H113" s="355"/>
      <c r="I113" s="355"/>
      <c r="J113" s="355"/>
      <c r="K113" s="355"/>
      <c r="L113" s="369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</row>
    <row r="114" spans="2:35" ht="12.75" customHeight="1">
      <c r="B114" s="355"/>
      <c r="C114" s="355"/>
      <c r="D114" s="355"/>
      <c r="E114" s="355"/>
      <c r="F114" s="368"/>
      <c r="G114" s="355"/>
      <c r="H114" s="355"/>
      <c r="I114" s="355"/>
      <c r="J114" s="355"/>
      <c r="K114" s="355"/>
      <c r="L114" s="369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355"/>
      <c r="AG114" s="355"/>
      <c r="AH114" s="355"/>
      <c r="AI114" s="355"/>
    </row>
    <row r="115" spans="2:35" ht="12.75" customHeight="1">
      <c r="B115" s="355"/>
      <c r="C115" s="355"/>
      <c r="D115" s="355"/>
      <c r="E115" s="355"/>
      <c r="F115" s="368"/>
      <c r="G115" s="355"/>
      <c r="H115" s="355"/>
      <c r="I115" s="355"/>
      <c r="J115" s="355"/>
      <c r="K115" s="355"/>
      <c r="L115" s="369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355"/>
      <c r="AF115" s="355"/>
      <c r="AG115" s="355"/>
      <c r="AH115" s="355"/>
      <c r="AI115" s="355"/>
    </row>
    <row r="116" spans="2:35" ht="12.75" customHeight="1">
      <c r="B116" s="355"/>
      <c r="C116" s="355"/>
      <c r="D116" s="355"/>
      <c r="E116" s="355"/>
      <c r="F116" s="368"/>
      <c r="G116" s="355"/>
      <c r="H116" s="355"/>
      <c r="I116" s="355"/>
      <c r="J116" s="355"/>
      <c r="K116" s="355"/>
      <c r="L116" s="369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</row>
    <row r="117" spans="2:35" ht="12.75" customHeight="1">
      <c r="B117" s="355"/>
      <c r="C117" s="355"/>
      <c r="D117" s="355"/>
      <c r="E117" s="355"/>
      <c r="F117" s="368"/>
      <c r="G117" s="355"/>
      <c r="H117" s="355"/>
      <c r="I117" s="355"/>
      <c r="J117" s="355"/>
      <c r="K117" s="355"/>
      <c r="L117" s="369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</row>
    <row r="118" spans="2:35" ht="12.75" customHeight="1">
      <c r="B118" s="355"/>
      <c r="C118" s="355"/>
      <c r="D118" s="355"/>
      <c r="E118" s="355"/>
      <c r="F118" s="368"/>
      <c r="G118" s="355"/>
      <c r="H118" s="355"/>
      <c r="I118" s="355"/>
      <c r="J118" s="355"/>
      <c r="K118" s="355"/>
      <c r="L118" s="369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</row>
    <row r="119" spans="2:35" ht="12.75" customHeight="1">
      <c r="B119" s="355"/>
      <c r="C119" s="355"/>
      <c r="D119" s="355"/>
      <c r="E119" s="355"/>
      <c r="F119" s="368"/>
      <c r="G119" s="355"/>
      <c r="H119" s="355"/>
      <c r="I119" s="355"/>
      <c r="J119" s="355"/>
      <c r="K119" s="355"/>
      <c r="L119" s="369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</row>
    <row r="120" spans="2:35" ht="12.75" customHeight="1">
      <c r="B120" s="355"/>
      <c r="C120" s="355"/>
      <c r="D120" s="355"/>
      <c r="E120" s="355"/>
      <c r="F120" s="368"/>
      <c r="G120" s="355"/>
      <c r="H120" s="355"/>
      <c r="I120" s="355"/>
      <c r="J120" s="355"/>
      <c r="K120" s="355"/>
      <c r="L120" s="369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</row>
    <row r="121" spans="2:35" ht="12.75" customHeight="1">
      <c r="B121" s="355"/>
      <c r="C121" s="355"/>
      <c r="D121" s="355"/>
      <c r="E121" s="355"/>
      <c r="F121" s="368"/>
      <c r="G121" s="355"/>
      <c r="H121" s="355"/>
      <c r="I121" s="355"/>
      <c r="J121" s="355"/>
      <c r="K121" s="355"/>
      <c r="L121" s="369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</row>
    <row r="122" spans="2:35" ht="12.75" customHeight="1">
      <c r="B122" s="355"/>
      <c r="C122" s="355"/>
      <c r="D122" s="355"/>
      <c r="E122" s="355"/>
      <c r="F122" s="368"/>
      <c r="G122" s="355"/>
      <c r="H122" s="355"/>
      <c r="I122" s="355"/>
      <c r="J122" s="355"/>
      <c r="K122" s="355"/>
      <c r="L122" s="369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</row>
    <row r="123" spans="2:35" ht="12.75" customHeight="1">
      <c r="B123" s="355"/>
      <c r="C123" s="355"/>
      <c r="D123" s="355"/>
      <c r="E123" s="355"/>
      <c r="F123" s="368"/>
      <c r="G123" s="355"/>
      <c r="H123" s="355"/>
      <c r="I123" s="355"/>
      <c r="J123" s="355"/>
      <c r="K123" s="355"/>
      <c r="L123" s="369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</row>
    <row r="124" spans="2:35" ht="12.75" customHeight="1">
      <c r="B124" s="355"/>
      <c r="C124" s="355"/>
      <c r="D124" s="355"/>
      <c r="E124" s="355"/>
      <c r="F124" s="368"/>
      <c r="G124" s="355"/>
      <c r="H124" s="355"/>
      <c r="I124" s="355"/>
      <c r="J124" s="355"/>
      <c r="K124" s="355"/>
      <c r="L124" s="369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</row>
    <row r="125" spans="2:35" ht="12.75" customHeight="1">
      <c r="B125" s="355"/>
      <c r="C125" s="355"/>
      <c r="D125" s="355"/>
      <c r="E125" s="355"/>
      <c r="F125" s="368"/>
      <c r="G125" s="355"/>
      <c r="H125" s="355"/>
      <c r="I125" s="355"/>
      <c r="J125" s="355"/>
      <c r="K125" s="355"/>
      <c r="L125" s="369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</row>
    <row r="126" spans="2:35" ht="12.75" customHeight="1">
      <c r="B126" s="355"/>
      <c r="C126" s="355"/>
      <c r="D126" s="355"/>
      <c r="E126" s="355"/>
      <c r="F126" s="368"/>
      <c r="G126" s="355"/>
      <c r="H126" s="355"/>
      <c r="I126" s="355"/>
      <c r="J126" s="355"/>
      <c r="K126" s="355"/>
      <c r="L126" s="369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</row>
    <row r="127" spans="2:35" ht="12.75" customHeight="1">
      <c r="B127" s="355"/>
      <c r="C127" s="355"/>
      <c r="D127" s="355"/>
      <c r="E127" s="355"/>
      <c r="F127" s="368"/>
      <c r="G127" s="355"/>
      <c r="H127" s="355"/>
      <c r="I127" s="355"/>
      <c r="J127" s="355"/>
      <c r="K127" s="355"/>
      <c r="L127" s="369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</row>
    <row r="128" spans="2:35" ht="12.75" customHeight="1">
      <c r="B128" s="355"/>
      <c r="C128" s="355"/>
      <c r="D128" s="355"/>
      <c r="E128" s="355"/>
      <c r="F128" s="368"/>
      <c r="G128" s="355"/>
      <c r="H128" s="355"/>
      <c r="I128" s="355"/>
      <c r="J128" s="355"/>
      <c r="K128" s="355"/>
      <c r="L128" s="369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</row>
    <row r="129" spans="2:35" ht="12.75" customHeight="1">
      <c r="B129" s="355"/>
      <c r="C129" s="355"/>
      <c r="D129" s="355"/>
      <c r="E129" s="355"/>
      <c r="F129" s="368"/>
      <c r="G129" s="355"/>
      <c r="H129" s="355"/>
      <c r="I129" s="355"/>
      <c r="J129" s="355"/>
      <c r="K129" s="355"/>
      <c r="L129" s="369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</row>
    <row r="130" spans="2:35" ht="12.75" customHeight="1">
      <c r="B130" s="355"/>
      <c r="C130" s="355"/>
      <c r="D130" s="355"/>
      <c r="E130" s="355"/>
      <c r="F130" s="368"/>
      <c r="G130" s="355"/>
      <c r="H130" s="355"/>
      <c r="I130" s="355"/>
      <c r="J130" s="355"/>
      <c r="K130" s="355"/>
      <c r="L130" s="369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</row>
    <row r="131" spans="2:35" ht="12.75" customHeight="1">
      <c r="B131" s="355"/>
      <c r="C131" s="355"/>
      <c r="D131" s="355"/>
      <c r="E131" s="355"/>
      <c r="F131" s="368"/>
      <c r="G131" s="355"/>
      <c r="H131" s="355"/>
      <c r="I131" s="355"/>
      <c r="J131" s="355"/>
      <c r="K131" s="355"/>
      <c r="L131" s="369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</row>
    <row r="132" spans="2:35" ht="12.75" customHeight="1">
      <c r="B132" s="355"/>
      <c r="C132" s="355"/>
      <c r="D132" s="355"/>
      <c r="E132" s="355"/>
      <c r="F132" s="368"/>
      <c r="G132" s="355"/>
      <c r="H132" s="355"/>
      <c r="I132" s="355"/>
      <c r="J132" s="355"/>
      <c r="K132" s="355"/>
      <c r="L132" s="369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</row>
    <row r="133" spans="2:35" ht="12.75" customHeight="1">
      <c r="B133" s="355"/>
      <c r="C133" s="355"/>
      <c r="D133" s="355"/>
      <c r="E133" s="355"/>
      <c r="F133" s="368"/>
      <c r="G133" s="355"/>
      <c r="H133" s="355"/>
      <c r="I133" s="355"/>
      <c r="J133" s="355"/>
      <c r="K133" s="355"/>
      <c r="L133" s="369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</row>
    <row r="134" spans="2:35" ht="12.75" customHeight="1">
      <c r="B134" s="355"/>
      <c r="C134" s="355"/>
      <c r="D134" s="355"/>
      <c r="E134" s="355"/>
      <c r="F134" s="368"/>
      <c r="G134" s="355"/>
      <c r="H134" s="355"/>
      <c r="I134" s="355"/>
      <c r="J134" s="355"/>
      <c r="K134" s="355"/>
      <c r="L134" s="369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</row>
    <row r="135" spans="2:35" ht="12.75" customHeight="1">
      <c r="B135" s="355"/>
      <c r="C135" s="355"/>
      <c r="D135" s="355"/>
      <c r="E135" s="355"/>
      <c r="F135" s="368"/>
      <c r="G135" s="355"/>
      <c r="H135" s="355"/>
      <c r="I135" s="355"/>
      <c r="J135" s="355"/>
      <c r="K135" s="355"/>
      <c r="L135" s="369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</row>
    <row r="136" spans="2:35" ht="12.75" customHeight="1">
      <c r="B136" s="355"/>
      <c r="C136" s="355"/>
      <c r="D136" s="355"/>
      <c r="E136" s="355"/>
      <c r="F136" s="368"/>
      <c r="G136" s="355"/>
      <c r="H136" s="355"/>
      <c r="I136" s="355"/>
      <c r="J136" s="355"/>
      <c r="K136" s="355"/>
      <c r="L136" s="369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</row>
    <row r="137" spans="2:35" ht="12.75" customHeight="1">
      <c r="B137" s="355"/>
      <c r="C137" s="355"/>
      <c r="D137" s="355"/>
      <c r="E137" s="355"/>
      <c r="F137" s="368"/>
      <c r="G137" s="355"/>
      <c r="H137" s="355"/>
      <c r="I137" s="355"/>
      <c r="J137" s="355"/>
      <c r="K137" s="355"/>
      <c r="L137" s="369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55"/>
      <c r="AG137" s="355"/>
      <c r="AH137" s="355"/>
      <c r="AI137" s="355"/>
    </row>
    <row r="138" spans="2:35" ht="12.75" customHeight="1">
      <c r="B138" s="355"/>
      <c r="C138" s="355"/>
      <c r="D138" s="355"/>
      <c r="E138" s="355"/>
      <c r="F138" s="368"/>
      <c r="G138" s="355"/>
      <c r="H138" s="355"/>
      <c r="I138" s="355"/>
      <c r="J138" s="355"/>
      <c r="K138" s="355"/>
      <c r="L138" s="369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</row>
    <row r="139" spans="2:35" ht="12.75" customHeight="1">
      <c r="B139" s="355"/>
      <c r="C139" s="355"/>
      <c r="D139" s="355"/>
      <c r="E139" s="355"/>
      <c r="F139" s="368"/>
      <c r="G139" s="355"/>
      <c r="H139" s="355"/>
      <c r="I139" s="355"/>
      <c r="J139" s="355"/>
      <c r="K139" s="355"/>
      <c r="L139" s="369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</row>
    <row r="140" spans="2:35" ht="12.75" customHeight="1">
      <c r="B140" s="355"/>
      <c r="C140" s="355"/>
      <c r="D140" s="355"/>
      <c r="E140" s="355"/>
      <c r="F140" s="368"/>
      <c r="G140" s="355"/>
      <c r="H140" s="355"/>
      <c r="I140" s="355"/>
      <c r="J140" s="355"/>
      <c r="K140" s="355"/>
      <c r="L140" s="369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</row>
    <row r="141" spans="2:35" ht="12.75" customHeight="1">
      <c r="B141" s="355"/>
      <c r="C141" s="355"/>
      <c r="D141" s="355"/>
      <c r="E141" s="355"/>
      <c r="F141" s="368"/>
      <c r="G141" s="355"/>
      <c r="H141" s="355"/>
      <c r="I141" s="355"/>
      <c r="J141" s="355"/>
      <c r="K141" s="355"/>
      <c r="L141" s="369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55"/>
      <c r="AD141" s="355"/>
      <c r="AE141" s="355"/>
      <c r="AF141" s="355"/>
      <c r="AG141" s="355"/>
      <c r="AH141" s="355"/>
      <c r="AI141" s="355"/>
    </row>
    <row r="142" spans="2:35" ht="12.75" customHeight="1">
      <c r="B142" s="355"/>
      <c r="C142" s="355"/>
      <c r="D142" s="355"/>
      <c r="E142" s="355"/>
      <c r="F142" s="368"/>
      <c r="G142" s="355"/>
      <c r="H142" s="355"/>
      <c r="I142" s="355"/>
      <c r="J142" s="355"/>
      <c r="K142" s="355"/>
      <c r="L142" s="369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</row>
    <row r="143" spans="2:35" ht="12.75" customHeight="1">
      <c r="B143" s="355"/>
      <c r="C143" s="355"/>
      <c r="D143" s="355"/>
      <c r="E143" s="355"/>
      <c r="F143" s="368"/>
      <c r="G143" s="355"/>
      <c r="H143" s="355"/>
      <c r="I143" s="355"/>
      <c r="J143" s="355"/>
      <c r="K143" s="355"/>
      <c r="L143" s="369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</row>
    <row r="144" spans="2:35" ht="12.75" customHeight="1">
      <c r="B144" s="355"/>
      <c r="C144" s="355"/>
      <c r="D144" s="355"/>
      <c r="E144" s="355"/>
      <c r="F144" s="368"/>
      <c r="G144" s="355"/>
      <c r="H144" s="355"/>
      <c r="I144" s="355"/>
      <c r="J144" s="355"/>
      <c r="K144" s="355"/>
      <c r="L144" s="369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</row>
  </sheetData>
  <sheetProtection selectLockedCells="1" selectUnlockedCells="1"/>
  <sortState ref="B5:P21">
    <sortCondition descending="1" ref="P5:P21"/>
  </sortState>
  <mergeCells count="3">
    <mergeCell ref="B44:Q44"/>
    <mergeCell ref="A1:Q1"/>
    <mergeCell ref="P2:Q2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D59"/>
  <sheetViews>
    <sheetView tabSelected="1" topLeftCell="A4" zoomScale="130" zoomScaleNormal="130" zoomScaleSheetLayoutView="130" workbookViewId="0">
      <selection activeCell="C26" sqref="C26"/>
    </sheetView>
  </sheetViews>
  <sheetFormatPr defaultColWidth="8.7109375" defaultRowHeight="12.75" customHeight="1"/>
  <cols>
    <col min="1" max="1" width="4.42578125" style="355" customWidth="1"/>
    <col min="2" max="2" width="23.140625" customWidth="1"/>
    <col min="3" max="3" width="17.5703125" customWidth="1"/>
    <col min="4" max="4" width="5.7109375" customWidth="1"/>
    <col min="5" max="5" width="5.42578125" customWidth="1"/>
    <col min="6" max="6" width="10.140625" style="1" hidden="1" customWidth="1"/>
    <col min="7" max="8" width="6.42578125" customWidth="1"/>
    <col min="9" max="9" width="7" customWidth="1"/>
    <col min="10" max="10" width="5.7109375" customWidth="1"/>
    <col min="11" max="11" width="4.85546875" customWidth="1"/>
    <col min="12" max="12" width="5.5703125" style="2" customWidth="1"/>
    <col min="13" max="13" width="6.7109375" customWidth="1"/>
    <col min="14" max="14" width="5.5703125" customWidth="1"/>
    <col min="15" max="15" width="7" customWidth="1"/>
    <col min="16" max="16" width="10.5703125" customWidth="1"/>
    <col min="17" max="17" width="8.140625" customWidth="1"/>
    <col min="18" max="18" width="4.28515625" style="390" customWidth="1"/>
    <col min="19" max="19" width="5.28515625" style="390" customWidth="1"/>
    <col min="20" max="20" width="7.7109375" style="390" customWidth="1"/>
    <col min="21" max="30" width="8.7109375" style="390"/>
  </cols>
  <sheetData>
    <row r="1" spans="1:30" ht="24" customHeight="1">
      <c r="A1" s="425" t="s">
        <v>109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30" ht="27.75" customHeight="1" thickBot="1">
      <c r="A2" s="407"/>
      <c r="B2" s="436" t="s">
        <v>141</v>
      </c>
      <c r="C2" s="437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38">
        <v>43701</v>
      </c>
      <c r="Q2" s="438"/>
      <c r="R2" s="398"/>
      <c r="S2" s="399"/>
      <c r="T2" s="400"/>
    </row>
    <row r="3" spans="1:30" ht="17.25" customHeight="1" thickTop="1" thickBot="1">
      <c r="B3" s="427"/>
      <c r="C3" s="427"/>
      <c r="D3" s="427"/>
      <c r="E3" s="427"/>
      <c r="F3" s="427"/>
      <c r="G3" s="428" t="s">
        <v>2</v>
      </c>
      <c r="H3" s="428"/>
      <c r="I3" s="428"/>
      <c r="J3" s="428"/>
      <c r="K3" s="428" t="s">
        <v>3</v>
      </c>
      <c r="L3" s="428"/>
      <c r="M3" s="428"/>
      <c r="N3" s="428"/>
      <c r="O3" s="429"/>
      <c r="P3" s="429"/>
      <c r="Q3" s="429"/>
      <c r="R3" s="401"/>
    </row>
    <row r="4" spans="1:30" ht="16.5" customHeight="1" thickTop="1" thickBot="1">
      <c r="B4" s="227" t="s">
        <v>4</v>
      </c>
      <c r="C4" s="225" t="s">
        <v>5</v>
      </c>
      <c r="D4" s="225" t="s">
        <v>6</v>
      </c>
      <c r="E4" s="225" t="s">
        <v>7</v>
      </c>
      <c r="F4" s="286" t="s">
        <v>8</v>
      </c>
      <c r="G4" s="224" t="s">
        <v>9</v>
      </c>
      <c r="H4" s="225" t="s">
        <v>10</v>
      </c>
      <c r="I4" s="225" t="s">
        <v>11</v>
      </c>
      <c r="J4" s="226" t="s">
        <v>2</v>
      </c>
      <c r="K4" s="227" t="s">
        <v>9</v>
      </c>
      <c r="L4" s="228" t="s">
        <v>10</v>
      </c>
      <c r="M4" s="225" t="s">
        <v>11</v>
      </c>
      <c r="N4" s="226" t="s">
        <v>12</v>
      </c>
      <c r="O4" s="378" t="s">
        <v>13</v>
      </c>
      <c r="P4" s="222" t="s">
        <v>14</v>
      </c>
      <c r="Q4" s="221" t="s">
        <v>15</v>
      </c>
      <c r="R4" s="402"/>
    </row>
    <row r="5" spans="1:30" s="97" customFormat="1" ht="15.75" customHeight="1" thickTop="1">
      <c r="A5" s="362"/>
      <c r="B5" s="333" t="s">
        <v>122</v>
      </c>
      <c r="C5" s="335" t="s">
        <v>119</v>
      </c>
      <c r="D5" s="311">
        <v>64</v>
      </c>
      <c r="E5" s="336">
        <v>1990</v>
      </c>
      <c r="F5" s="312">
        <f t="shared" ref="F5:F17" si="0">10^(0.783497476*((LOG((D5/153.655)/LOG(10))*(LOG((D5/153.655)/LOG(10))))))</f>
        <v>1.2982415635125883</v>
      </c>
      <c r="G5" s="406">
        <v>-75</v>
      </c>
      <c r="H5" s="406">
        <v>76</v>
      </c>
      <c r="I5" s="406">
        <v>81</v>
      </c>
      <c r="J5" s="313">
        <f t="shared" ref="J5:J17" si="1">IF(MAX(G5:I5)&lt;0,0,MAX(G5:I5))</f>
        <v>81</v>
      </c>
      <c r="K5" s="406">
        <v>95</v>
      </c>
      <c r="L5" s="406">
        <v>100</v>
      </c>
      <c r="M5" s="406">
        <v>104</v>
      </c>
      <c r="N5" s="313">
        <f t="shared" ref="N5:N17" si="2">IF(MAX(K5:M5)&lt;0,0,MAX(K5:M5))</f>
        <v>104</v>
      </c>
      <c r="O5" s="314">
        <f t="shared" ref="O5:O17" si="3">J5+N5</f>
        <v>185</v>
      </c>
      <c r="P5" s="315">
        <f t="shared" ref="P5:P17" si="4">O5*F5</f>
        <v>240.17468924982884</v>
      </c>
      <c r="Q5" s="316">
        <f>RANK(P5,P5:P30,0)</f>
        <v>1</v>
      </c>
      <c r="R5" s="403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</row>
    <row r="6" spans="1:30" s="97" customFormat="1" ht="15.75" customHeight="1">
      <c r="A6" s="362"/>
      <c r="B6" s="317" t="s">
        <v>120</v>
      </c>
      <c r="C6" s="327" t="s">
        <v>111</v>
      </c>
      <c r="D6" s="318">
        <v>68.5</v>
      </c>
      <c r="E6" s="326">
        <v>1995</v>
      </c>
      <c r="F6" s="320">
        <f t="shared" si="0"/>
        <v>1.2486725241065235</v>
      </c>
      <c r="G6" s="321">
        <v>78</v>
      </c>
      <c r="H6" s="321">
        <v>83</v>
      </c>
      <c r="I6" s="321">
        <v>-87</v>
      </c>
      <c r="J6" s="322">
        <f t="shared" si="1"/>
        <v>83</v>
      </c>
      <c r="K6" s="321">
        <v>95</v>
      </c>
      <c r="L6" s="321">
        <v>-100</v>
      </c>
      <c r="M6" s="321">
        <v>100</v>
      </c>
      <c r="N6" s="322">
        <f t="shared" si="2"/>
        <v>100</v>
      </c>
      <c r="O6" s="323">
        <f t="shared" si="3"/>
        <v>183</v>
      </c>
      <c r="P6" s="324">
        <f t="shared" si="4"/>
        <v>228.5070719114938</v>
      </c>
      <c r="Q6" s="325">
        <f>RANK(P6,P5:P22,0)</f>
        <v>2</v>
      </c>
      <c r="R6" s="403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</row>
    <row r="7" spans="1:30" s="97" customFormat="1" ht="15.75" customHeight="1">
      <c r="A7" s="362"/>
      <c r="B7" s="317" t="s">
        <v>107</v>
      </c>
      <c r="C7" s="327" t="s">
        <v>103</v>
      </c>
      <c r="D7" s="318">
        <v>67.8</v>
      </c>
      <c r="E7" s="319">
        <v>1990</v>
      </c>
      <c r="F7" s="320">
        <f t="shared" si="0"/>
        <v>1.2557890493733668</v>
      </c>
      <c r="G7" s="393">
        <v>68</v>
      </c>
      <c r="H7" s="393">
        <v>73</v>
      </c>
      <c r="I7" s="393">
        <v>-76</v>
      </c>
      <c r="J7" s="322">
        <f t="shared" si="1"/>
        <v>73</v>
      </c>
      <c r="K7" s="393">
        <v>85</v>
      </c>
      <c r="L7" s="393">
        <v>-91</v>
      </c>
      <c r="M7" s="393">
        <v>91</v>
      </c>
      <c r="N7" s="322">
        <f t="shared" si="2"/>
        <v>91</v>
      </c>
      <c r="O7" s="323">
        <f t="shared" si="3"/>
        <v>164</v>
      </c>
      <c r="P7" s="324">
        <f t="shared" si="4"/>
        <v>205.94940409723216</v>
      </c>
      <c r="Q7" s="325">
        <f>RANK(P7,P5:P22,0)</f>
        <v>3</v>
      </c>
      <c r="R7" s="403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</row>
    <row r="8" spans="1:30" s="97" customFormat="1" ht="15.75" customHeight="1">
      <c r="A8" s="362"/>
      <c r="B8" s="317" t="s">
        <v>108</v>
      </c>
      <c r="C8" s="330" t="s">
        <v>103</v>
      </c>
      <c r="D8" s="329">
        <v>54</v>
      </c>
      <c r="E8" s="319">
        <v>1991</v>
      </c>
      <c r="F8" s="320">
        <f t="shared" si="0"/>
        <v>1.4507754103115502</v>
      </c>
      <c r="G8" s="393">
        <v>53</v>
      </c>
      <c r="H8" s="393">
        <v>56</v>
      </c>
      <c r="I8" s="393">
        <v>-59</v>
      </c>
      <c r="J8" s="322">
        <f t="shared" si="1"/>
        <v>56</v>
      </c>
      <c r="K8" s="393">
        <v>64</v>
      </c>
      <c r="L8" s="393">
        <v>68</v>
      </c>
      <c r="M8" s="393">
        <v>-72</v>
      </c>
      <c r="N8" s="322">
        <f t="shared" si="2"/>
        <v>68</v>
      </c>
      <c r="O8" s="323">
        <f t="shared" si="3"/>
        <v>124</v>
      </c>
      <c r="P8" s="324">
        <f t="shared" si="4"/>
        <v>179.89615087863223</v>
      </c>
      <c r="Q8" s="325">
        <f>RANK(P8,P5:P22,0)</f>
        <v>4</v>
      </c>
      <c r="R8" s="403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</row>
    <row r="9" spans="1:30" s="97" customFormat="1" ht="15.75" customHeight="1">
      <c r="A9" s="362"/>
      <c r="B9" s="317" t="s">
        <v>117</v>
      </c>
      <c r="C9" s="330" t="s">
        <v>111</v>
      </c>
      <c r="D9" s="328">
        <v>58.2</v>
      </c>
      <c r="E9" s="326">
        <v>1994</v>
      </c>
      <c r="F9" s="320">
        <f t="shared" si="0"/>
        <v>1.3780965547592054</v>
      </c>
      <c r="G9" s="393">
        <v>56</v>
      </c>
      <c r="H9" s="393">
        <v>58</v>
      </c>
      <c r="I9" s="393">
        <v>60</v>
      </c>
      <c r="J9" s="322">
        <f t="shared" si="1"/>
        <v>60</v>
      </c>
      <c r="K9" s="393">
        <v>65</v>
      </c>
      <c r="L9" s="393">
        <v>-68</v>
      </c>
      <c r="M9" s="393">
        <v>70</v>
      </c>
      <c r="N9" s="322">
        <f t="shared" si="2"/>
        <v>70</v>
      </c>
      <c r="O9" s="323">
        <f t="shared" si="3"/>
        <v>130</v>
      </c>
      <c r="P9" s="324">
        <f t="shared" si="4"/>
        <v>179.15255211869672</v>
      </c>
      <c r="Q9" s="325">
        <f>RANK(P9,P5:P23,0)</f>
        <v>5</v>
      </c>
      <c r="R9" s="403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</row>
    <row r="10" spans="1:30" s="97" customFormat="1" ht="15.75" customHeight="1">
      <c r="A10" s="362"/>
      <c r="B10" s="317" t="s">
        <v>118</v>
      </c>
      <c r="C10" s="330" t="s">
        <v>119</v>
      </c>
      <c r="D10" s="329">
        <v>83</v>
      </c>
      <c r="E10" s="319">
        <v>2002</v>
      </c>
      <c r="F10" s="320">
        <f t="shared" si="0"/>
        <v>1.137760840133105</v>
      </c>
      <c r="G10" s="393">
        <v>70</v>
      </c>
      <c r="H10" s="393">
        <v>-75</v>
      </c>
      <c r="I10" s="393">
        <v>-77</v>
      </c>
      <c r="J10" s="322">
        <f t="shared" si="1"/>
        <v>70</v>
      </c>
      <c r="K10" s="393">
        <v>80</v>
      </c>
      <c r="L10" s="393">
        <v>85</v>
      </c>
      <c r="M10" s="393">
        <v>-88</v>
      </c>
      <c r="N10" s="322">
        <f t="shared" si="2"/>
        <v>85</v>
      </c>
      <c r="O10" s="323">
        <f t="shared" si="3"/>
        <v>155</v>
      </c>
      <c r="P10" s="324">
        <f t="shared" si="4"/>
        <v>176.35293022063127</v>
      </c>
      <c r="Q10" s="325">
        <f>RANK(P10,P5:P22,0)</f>
        <v>6</v>
      </c>
      <c r="R10" s="403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</row>
    <row r="11" spans="1:30" s="97" customFormat="1" ht="15.75" customHeight="1">
      <c r="A11" s="362"/>
      <c r="B11" s="317" t="s">
        <v>116</v>
      </c>
      <c r="C11" s="327" t="s">
        <v>111</v>
      </c>
      <c r="D11" s="318">
        <v>59.6</v>
      </c>
      <c r="E11" s="319">
        <v>1988</v>
      </c>
      <c r="F11" s="320">
        <f t="shared" si="0"/>
        <v>1.3568840578176684</v>
      </c>
      <c r="G11" s="393">
        <v>-53</v>
      </c>
      <c r="H11" s="393">
        <v>56</v>
      </c>
      <c r="I11" s="393">
        <v>-59</v>
      </c>
      <c r="J11" s="322">
        <f t="shared" si="1"/>
        <v>56</v>
      </c>
      <c r="K11" s="393">
        <v>63</v>
      </c>
      <c r="L11" s="393">
        <v>66</v>
      </c>
      <c r="M11" s="393">
        <v>69</v>
      </c>
      <c r="N11" s="322">
        <f t="shared" si="2"/>
        <v>69</v>
      </c>
      <c r="O11" s="323">
        <f t="shared" si="3"/>
        <v>125</v>
      </c>
      <c r="P11" s="324">
        <f t="shared" si="4"/>
        <v>169.61050722720856</v>
      </c>
      <c r="Q11" s="325">
        <f>RANK(P11,P5:P22,0)</f>
        <v>7</v>
      </c>
      <c r="R11" s="403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</row>
    <row r="12" spans="1:30" s="97" customFormat="1" ht="15.75" customHeight="1">
      <c r="A12" s="362"/>
      <c r="B12" s="317" t="s">
        <v>115</v>
      </c>
      <c r="C12" s="330" t="s">
        <v>111</v>
      </c>
      <c r="D12" s="329">
        <v>75.400000000000006</v>
      </c>
      <c r="E12" s="319">
        <v>1986</v>
      </c>
      <c r="F12" s="320">
        <f t="shared" si="0"/>
        <v>1.1882123221606007</v>
      </c>
      <c r="G12" s="393">
        <v>52</v>
      </c>
      <c r="H12" s="393">
        <v>56</v>
      </c>
      <c r="I12" s="393">
        <v>-60</v>
      </c>
      <c r="J12" s="395">
        <f t="shared" si="1"/>
        <v>56</v>
      </c>
      <c r="K12" s="393">
        <v>72</v>
      </c>
      <c r="L12" s="393">
        <v>76</v>
      </c>
      <c r="M12" s="393">
        <v>-80</v>
      </c>
      <c r="N12" s="322">
        <f t="shared" si="2"/>
        <v>76</v>
      </c>
      <c r="O12" s="323">
        <f t="shared" si="3"/>
        <v>132</v>
      </c>
      <c r="P12" s="324">
        <f t="shared" si="4"/>
        <v>156.8440265251993</v>
      </c>
      <c r="Q12" s="325">
        <f>RANK(P12,P5:P24,0)</f>
        <v>8</v>
      </c>
      <c r="R12" s="403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</row>
    <row r="13" spans="1:30" s="97" customFormat="1" ht="15.75" customHeight="1">
      <c r="A13" s="362"/>
      <c r="B13" s="332" t="s">
        <v>138</v>
      </c>
      <c r="C13" s="334" t="s">
        <v>111</v>
      </c>
      <c r="D13" s="318">
        <v>62.7</v>
      </c>
      <c r="E13" s="319">
        <v>1993</v>
      </c>
      <c r="F13" s="320">
        <f t="shared" si="0"/>
        <v>1.3144069455438336</v>
      </c>
      <c r="G13" s="393">
        <v>45</v>
      </c>
      <c r="H13" s="393">
        <v>48</v>
      </c>
      <c r="I13" s="393">
        <v>-51</v>
      </c>
      <c r="J13" s="395">
        <f t="shared" si="1"/>
        <v>48</v>
      </c>
      <c r="K13" s="393">
        <v>60</v>
      </c>
      <c r="L13" s="393">
        <v>64</v>
      </c>
      <c r="M13" s="393">
        <v>67</v>
      </c>
      <c r="N13" s="322">
        <f t="shared" si="2"/>
        <v>67</v>
      </c>
      <c r="O13" s="323">
        <f t="shared" si="3"/>
        <v>115</v>
      </c>
      <c r="P13" s="324">
        <f t="shared" si="4"/>
        <v>151.15679873754087</v>
      </c>
      <c r="Q13" s="325">
        <f>RANK(P13,P5:P23,0)</f>
        <v>9</v>
      </c>
      <c r="R13" s="403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</row>
    <row r="14" spans="1:30" s="97" customFormat="1" ht="15.75" customHeight="1">
      <c r="A14" s="362"/>
      <c r="B14" s="317" t="s">
        <v>112</v>
      </c>
      <c r="C14" s="330" t="s">
        <v>113</v>
      </c>
      <c r="D14" s="329">
        <v>50.3</v>
      </c>
      <c r="E14" s="319">
        <v>2004</v>
      </c>
      <c r="F14" s="320">
        <f t="shared" si="0"/>
        <v>1.5285583272908612</v>
      </c>
      <c r="G14" s="393">
        <v>37</v>
      </c>
      <c r="H14" s="393">
        <v>40</v>
      </c>
      <c r="I14" s="393">
        <v>-43</v>
      </c>
      <c r="J14" s="395">
        <f t="shared" si="1"/>
        <v>40</v>
      </c>
      <c r="K14" s="393">
        <v>49</v>
      </c>
      <c r="L14" s="393">
        <v>-52</v>
      </c>
      <c r="M14" s="393">
        <v>-52</v>
      </c>
      <c r="N14" s="322">
        <f t="shared" si="2"/>
        <v>49</v>
      </c>
      <c r="O14" s="323">
        <f t="shared" si="3"/>
        <v>89</v>
      </c>
      <c r="P14" s="324">
        <f t="shared" si="4"/>
        <v>136.04169112888664</v>
      </c>
      <c r="Q14" s="325">
        <f>RANK(P14,P5:P29,0)</f>
        <v>10</v>
      </c>
      <c r="R14" s="403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</row>
    <row r="15" spans="1:30" s="97" customFormat="1" ht="15.75" customHeight="1">
      <c r="A15" s="362"/>
      <c r="B15" s="317" t="s">
        <v>114</v>
      </c>
      <c r="C15" s="330" t="s">
        <v>111</v>
      </c>
      <c r="D15" s="329">
        <v>62.4</v>
      </c>
      <c r="E15" s="319">
        <v>1991</v>
      </c>
      <c r="F15" s="320">
        <f t="shared" si="0"/>
        <v>1.3182683996521336</v>
      </c>
      <c r="G15" s="393">
        <v>45</v>
      </c>
      <c r="H15" s="393">
        <v>48</v>
      </c>
      <c r="I15" s="393">
        <v>-51</v>
      </c>
      <c r="J15" s="395">
        <f t="shared" si="1"/>
        <v>48</v>
      </c>
      <c r="K15" s="393">
        <v>-55</v>
      </c>
      <c r="L15" s="393">
        <v>55</v>
      </c>
      <c r="M15" s="393">
        <v>-58</v>
      </c>
      <c r="N15" s="322">
        <f t="shared" si="2"/>
        <v>55</v>
      </c>
      <c r="O15" s="323">
        <f t="shared" si="3"/>
        <v>103</v>
      </c>
      <c r="P15" s="324">
        <f t="shared" si="4"/>
        <v>135.78164516416976</v>
      </c>
      <c r="Q15" s="325">
        <f>RANK(P15,P5:P28,0)</f>
        <v>11</v>
      </c>
      <c r="R15" s="403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</row>
    <row r="16" spans="1:30" s="97" customFormat="1" ht="15.75" customHeight="1">
      <c r="A16" s="362"/>
      <c r="B16" s="317" t="s">
        <v>110</v>
      </c>
      <c r="C16" s="327" t="s">
        <v>111</v>
      </c>
      <c r="D16" s="318">
        <v>57.8</v>
      </c>
      <c r="E16" s="326">
        <v>1986</v>
      </c>
      <c r="F16" s="320">
        <f t="shared" si="0"/>
        <v>1.3844125115399522</v>
      </c>
      <c r="G16" s="393">
        <v>-35</v>
      </c>
      <c r="H16" s="393">
        <v>35</v>
      </c>
      <c r="I16" s="393">
        <v>38</v>
      </c>
      <c r="J16" s="395">
        <f t="shared" si="1"/>
        <v>38</v>
      </c>
      <c r="K16" s="393">
        <v>46</v>
      </c>
      <c r="L16" s="393">
        <v>50</v>
      </c>
      <c r="M16" s="393">
        <v>53</v>
      </c>
      <c r="N16" s="322">
        <f t="shared" si="2"/>
        <v>53</v>
      </c>
      <c r="O16" s="323">
        <f t="shared" si="3"/>
        <v>91</v>
      </c>
      <c r="P16" s="324">
        <f t="shared" si="4"/>
        <v>125.98153855013564</v>
      </c>
      <c r="Q16" s="325">
        <f>RANK(P16,P5:P30,0)</f>
        <v>12</v>
      </c>
      <c r="R16" s="403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</row>
    <row r="17" spans="1:30" s="97" customFormat="1" ht="15.75" customHeight="1">
      <c r="A17" s="362"/>
      <c r="B17" s="317" t="s">
        <v>121</v>
      </c>
      <c r="C17" s="327" t="s">
        <v>111</v>
      </c>
      <c r="D17" s="318">
        <v>67.400000000000006</v>
      </c>
      <c r="E17" s="319">
        <v>2004</v>
      </c>
      <c r="F17" s="320">
        <f t="shared" si="0"/>
        <v>1.2599481621554871</v>
      </c>
      <c r="G17" s="393">
        <v>30</v>
      </c>
      <c r="H17" s="393">
        <v>34</v>
      </c>
      <c r="I17" s="393">
        <v>38</v>
      </c>
      <c r="J17" s="322">
        <f t="shared" si="1"/>
        <v>38</v>
      </c>
      <c r="K17" s="393">
        <v>40</v>
      </c>
      <c r="L17" s="393">
        <v>44</v>
      </c>
      <c r="M17" s="393">
        <v>-48</v>
      </c>
      <c r="N17" s="322">
        <f t="shared" si="2"/>
        <v>44</v>
      </c>
      <c r="O17" s="323">
        <f t="shared" si="3"/>
        <v>82</v>
      </c>
      <c r="P17" s="324">
        <f t="shared" si="4"/>
        <v>103.31574929674994</v>
      </c>
      <c r="Q17" s="325">
        <f>RANK(P17,P5:P29,0)</f>
        <v>13</v>
      </c>
      <c r="R17" s="403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</row>
    <row r="18" spans="1:30" s="97" customFormat="1" ht="15.75" hidden="1" customHeight="1">
      <c r="A18" s="362"/>
      <c r="B18" s="317"/>
      <c r="C18" s="327"/>
      <c r="D18" s="318">
        <v>33</v>
      </c>
      <c r="E18" s="326"/>
      <c r="F18" s="320">
        <f t="shared" ref="F18:F21" si="5">10^(0.783497476*((LOG((D18/153.655)/LOG(10))*(LOG((D18/153.655)/LOG(10))))))</f>
        <v>2.2369159547690769</v>
      </c>
      <c r="G18" s="321"/>
      <c r="H18" s="321"/>
      <c r="I18" s="321"/>
      <c r="J18" s="322">
        <f t="shared" ref="J18:J21" si="6">IF(MAX(G18:I18)&lt;0,0,MAX(G18:I18))</f>
        <v>0</v>
      </c>
      <c r="K18" s="321"/>
      <c r="L18" s="321"/>
      <c r="M18" s="321"/>
      <c r="N18" s="322">
        <f t="shared" ref="N18:N21" si="7">IF(MAX(K18:M18)&lt;0,0,MAX(K18:M18))</f>
        <v>0</v>
      </c>
      <c r="O18" s="323">
        <f t="shared" ref="O18:O21" si="8">J18+N18</f>
        <v>0</v>
      </c>
      <c r="P18" s="324">
        <f t="shared" ref="P18:P21" si="9">O18*F18</f>
        <v>0</v>
      </c>
      <c r="Q18" s="325">
        <f>RANK(P18,P5:P31,0)</f>
        <v>14</v>
      </c>
      <c r="R18" s="403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</row>
    <row r="19" spans="1:30" s="97" customFormat="1" ht="15.75" hidden="1" customHeight="1">
      <c r="A19" s="362"/>
      <c r="B19" s="317"/>
      <c r="C19" s="327"/>
      <c r="D19" s="318">
        <v>33</v>
      </c>
      <c r="E19" s="326"/>
      <c r="F19" s="320">
        <f t="shared" si="5"/>
        <v>2.2369159547690769</v>
      </c>
      <c r="G19" s="321"/>
      <c r="H19" s="321"/>
      <c r="I19" s="321"/>
      <c r="J19" s="322">
        <f t="shared" si="6"/>
        <v>0</v>
      </c>
      <c r="K19" s="321"/>
      <c r="L19" s="321"/>
      <c r="M19" s="321"/>
      <c r="N19" s="322">
        <f t="shared" si="7"/>
        <v>0</v>
      </c>
      <c r="O19" s="323">
        <f t="shared" si="8"/>
        <v>0</v>
      </c>
      <c r="P19" s="324">
        <f t="shared" si="9"/>
        <v>0</v>
      </c>
      <c r="Q19" s="325">
        <f>RANK(P19,P5:P31,0)</f>
        <v>14</v>
      </c>
      <c r="R19" s="403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</row>
    <row r="20" spans="1:30" s="97" customFormat="1" ht="15.75" hidden="1" customHeight="1">
      <c r="A20" s="362"/>
      <c r="B20" s="317"/>
      <c r="C20" s="330"/>
      <c r="D20" s="329">
        <v>33</v>
      </c>
      <c r="E20" s="319"/>
      <c r="F20" s="320">
        <f t="shared" si="5"/>
        <v>2.2369159547690769</v>
      </c>
      <c r="G20" s="347"/>
      <c r="H20" s="347"/>
      <c r="I20" s="347"/>
      <c r="J20" s="322">
        <f t="shared" si="6"/>
        <v>0</v>
      </c>
      <c r="K20" s="347"/>
      <c r="L20" s="348"/>
      <c r="M20" s="347"/>
      <c r="N20" s="322">
        <f t="shared" si="7"/>
        <v>0</v>
      </c>
      <c r="O20" s="323">
        <f t="shared" si="8"/>
        <v>0</v>
      </c>
      <c r="P20" s="324">
        <f t="shared" si="9"/>
        <v>0</v>
      </c>
      <c r="Q20" s="325">
        <f>RANK(P20,P5:P21,0)</f>
        <v>14</v>
      </c>
      <c r="R20" s="403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</row>
    <row r="21" spans="1:30" ht="16.5" hidden="1" customHeight="1" thickBot="1">
      <c r="B21" s="341"/>
      <c r="C21" s="349"/>
      <c r="D21" s="350">
        <v>33</v>
      </c>
      <c r="E21" s="351"/>
      <c r="F21" s="342">
        <f t="shared" si="5"/>
        <v>2.2369159547690769</v>
      </c>
      <c r="G21" s="352"/>
      <c r="H21" s="352"/>
      <c r="I21" s="352"/>
      <c r="J21" s="343">
        <f t="shared" si="6"/>
        <v>0</v>
      </c>
      <c r="K21" s="352"/>
      <c r="L21" s="353"/>
      <c r="M21" s="352"/>
      <c r="N21" s="343">
        <f t="shared" si="7"/>
        <v>0</v>
      </c>
      <c r="O21" s="344">
        <f t="shared" si="8"/>
        <v>0</v>
      </c>
      <c r="P21" s="345">
        <f t="shared" si="9"/>
        <v>0</v>
      </c>
      <c r="Q21" s="346">
        <f>RANK(P21,P5:P21,0)</f>
        <v>14</v>
      </c>
      <c r="R21" s="405"/>
    </row>
    <row r="22" spans="1:30" ht="15.75" customHeight="1" thickBot="1">
      <c r="B22" s="372"/>
      <c r="C22" s="367"/>
      <c r="D22" s="367"/>
      <c r="E22" s="367"/>
      <c r="F22" s="373"/>
      <c r="G22" s="367"/>
      <c r="H22" s="355"/>
      <c r="I22" s="355"/>
      <c r="J22" s="355"/>
      <c r="K22" s="355"/>
      <c r="L22" s="369"/>
      <c r="M22" s="355"/>
      <c r="N22" s="355"/>
      <c r="O22" s="355"/>
      <c r="P22" s="355"/>
      <c r="Q22" s="355"/>
    </row>
    <row r="23" spans="1:30" ht="15.75" customHeight="1" thickTop="1" thickBot="1">
      <c r="B23" s="426" t="s">
        <v>139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4"/>
    </row>
    <row r="24" spans="1:30" ht="15.75" customHeight="1" thickTop="1">
      <c r="B24" s="372"/>
      <c r="C24" s="367"/>
      <c r="D24" s="367"/>
      <c r="E24" s="367"/>
      <c r="F24" s="373"/>
      <c r="G24" s="367"/>
      <c r="H24" s="355"/>
      <c r="I24" s="355"/>
      <c r="J24" s="355"/>
      <c r="K24" s="355"/>
      <c r="L24" s="369"/>
      <c r="M24" s="355"/>
      <c r="N24" s="355"/>
      <c r="O24" s="355"/>
      <c r="P24" s="355"/>
      <c r="Q24" s="355"/>
    </row>
    <row r="25" spans="1:30" ht="15.75" customHeight="1">
      <c r="B25" s="367"/>
      <c r="C25" s="374"/>
      <c r="D25" s="375"/>
      <c r="E25" s="375"/>
      <c r="F25" s="376"/>
      <c r="G25" s="375"/>
      <c r="H25" s="375"/>
      <c r="I25" s="375"/>
      <c r="J25" s="375"/>
      <c r="K25" s="375"/>
      <c r="L25" s="377"/>
      <c r="M25" s="375"/>
      <c r="N25" s="355"/>
      <c r="O25" s="355"/>
      <c r="P25" s="355"/>
      <c r="Q25" s="355"/>
    </row>
    <row r="26" spans="1:30" ht="15.75" customHeight="1">
      <c r="B26" s="372"/>
      <c r="C26" s="374"/>
      <c r="D26" s="375"/>
      <c r="E26" s="375"/>
      <c r="F26" s="376"/>
      <c r="G26" s="375"/>
      <c r="H26" s="375"/>
      <c r="I26" s="375"/>
      <c r="J26" s="375"/>
      <c r="K26" s="375"/>
      <c r="L26" s="377"/>
      <c r="M26" s="375"/>
      <c r="N26" s="355"/>
      <c r="O26" s="355"/>
      <c r="P26" s="355"/>
      <c r="Q26" s="355"/>
    </row>
    <row r="27" spans="1:30" ht="12.75" customHeight="1">
      <c r="B27" s="355"/>
      <c r="C27" s="355"/>
      <c r="D27" s="355"/>
      <c r="E27" s="355"/>
      <c r="F27" s="368"/>
      <c r="G27" s="355"/>
      <c r="H27" s="355"/>
      <c r="I27" s="355"/>
      <c r="J27" s="355"/>
      <c r="K27" s="355"/>
      <c r="L27" s="369"/>
      <c r="M27" s="355"/>
      <c r="N27" s="355"/>
      <c r="O27" s="355"/>
      <c r="P27" s="355"/>
      <c r="Q27" s="355"/>
    </row>
    <row r="28" spans="1:30" ht="12.75" customHeight="1">
      <c r="B28" s="355"/>
      <c r="C28" s="355"/>
      <c r="D28" s="355"/>
      <c r="E28" s="355"/>
      <c r="F28" s="368"/>
      <c r="G28" s="355"/>
      <c r="H28" s="355"/>
      <c r="I28" s="355"/>
      <c r="J28" s="355"/>
      <c r="K28" s="355"/>
      <c r="L28" s="369"/>
      <c r="M28" s="355"/>
      <c r="N28" s="355"/>
      <c r="O28" s="355"/>
      <c r="P28" s="355"/>
      <c r="Q28" s="355"/>
    </row>
    <row r="29" spans="1:30" ht="12.75" customHeight="1">
      <c r="B29" s="355"/>
      <c r="C29" s="355"/>
      <c r="D29" s="355"/>
      <c r="E29" s="355"/>
      <c r="F29" s="368"/>
      <c r="G29" s="355"/>
      <c r="H29" s="355"/>
      <c r="I29" s="355"/>
      <c r="J29" s="355"/>
      <c r="K29" s="355"/>
      <c r="L29" s="369"/>
      <c r="M29" s="355"/>
      <c r="N29" s="355"/>
      <c r="O29" s="355"/>
      <c r="P29" s="355"/>
      <c r="Q29" s="355"/>
    </row>
    <row r="30" spans="1:30" ht="12.75" customHeight="1">
      <c r="B30" s="355"/>
      <c r="C30" s="355"/>
      <c r="D30" s="355"/>
      <c r="E30" s="355"/>
      <c r="F30" s="368"/>
      <c r="G30" s="355"/>
      <c r="H30" s="355"/>
      <c r="I30" s="355"/>
      <c r="J30" s="355"/>
      <c r="K30" s="355"/>
      <c r="L30" s="369"/>
      <c r="M30" s="355"/>
      <c r="N30" s="355"/>
      <c r="O30" s="355"/>
      <c r="P30" s="355"/>
      <c r="Q30" s="355"/>
    </row>
    <row r="31" spans="1:30" ht="12.75" customHeight="1">
      <c r="B31" s="355"/>
      <c r="C31" s="355"/>
      <c r="D31" s="355"/>
      <c r="E31" s="355"/>
      <c r="F31" s="368"/>
      <c r="G31" s="355"/>
      <c r="H31" s="355"/>
      <c r="I31" s="355"/>
      <c r="J31" s="355"/>
      <c r="K31" s="355"/>
      <c r="L31" s="369"/>
      <c r="M31" s="355"/>
      <c r="N31" s="355"/>
      <c r="O31" s="355"/>
      <c r="P31" s="355"/>
      <c r="Q31" s="355"/>
    </row>
    <row r="32" spans="1:30" ht="12.75" customHeight="1">
      <c r="B32" s="355"/>
      <c r="C32" s="355"/>
      <c r="D32" s="355"/>
      <c r="E32" s="355"/>
      <c r="F32" s="368"/>
      <c r="G32" s="355"/>
      <c r="H32" s="355"/>
      <c r="I32" s="355"/>
      <c r="J32" s="355"/>
      <c r="K32" s="355"/>
      <c r="L32" s="369"/>
      <c r="M32" s="355"/>
      <c r="N32" s="355"/>
      <c r="O32" s="355"/>
      <c r="P32" s="355"/>
      <c r="Q32" s="355"/>
    </row>
    <row r="33" spans="2:17" ht="12.75" customHeight="1">
      <c r="B33" s="355"/>
      <c r="C33" s="355"/>
      <c r="D33" s="355"/>
      <c r="E33" s="355"/>
      <c r="F33" s="368"/>
      <c r="G33" s="355"/>
      <c r="H33" s="355"/>
      <c r="I33" s="355"/>
      <c r="J33" s="355"/>
      <c r="K33" s="355"/>
      <c r="L33" s="369"/>
      <c r="M33" s="355"/>
      <c r="N33" s="355"/>
      <c r="O33" s="355"/>
      <c r="P33" s="355"/>
      <c r="Q33" s="355"/>
    </row>
    <row r="34" spans="2:17" ht="12.75" customHeight="1">
      <c r="B34" s="355"/>
      <c r="C34" s="355"/>
      <c r="D34" s="355"/>
      <c r="E34" s="355"/>
      <c r="F34" s="368"/>
      <c r="G34" s="355"/>
      <c r="H34" s="355"/>
      <c r="I34" s="355"/>
      <c r="J34" s="355"/>
      <c r="K34" s="355"/>
      <c r="L34" s="369"/>
      <c r="M34" s="355"/>
      <c r="N34" s="355"/>
      <c r="O34" s="355"/>
      <c r="P34" s="355"/>
      <c r="Q34" s="355"/>
    </row>
    <row r="35" spans="2:17" ht="12.75" customHeight="1">
      <c r="B35" s="355"/>
      <c r="C35" s="355"/>
      <c r="D35" s="355"/>
      <c r="E35" s="355"/>
      <c r="F35" s="368"/>
      <c r="G35" s="355"/>
      <c r="H35" s="355"/>
      <c r="I35" s="355"/>
      <c r="J35" s="355"/>
      <c r="K35" s="355"/>
      <c r="L35" s="369"/>
      <c r="M35" s="355"/>
      <c r="N35" s="355"/>
      <c r="O35" s="355"/>
      <c r="P35" s="355"/>
      <c r="Q35" s="355"/>
    </row>
    <row r="36" spans="2:17" ht="12.75" customHeight="1">
      <c r="B36" s="355"/>
      <c r="C36" s="355"/>
      <c r="D36" s="355"/>
      <c r="E36" s="355"/>
      <c r="F36" s="368"/>
      <c r="G36" s="355"/>
      <c r="H36" s="355"/>
      <c r="I36" s="355"/>
      <c r="J36" s="355"/>
      <c r="K36" s="355"/>
      <c r="L36" s="369"/>
      <c r="M36" s="355"/>
      <c r="N36" s="355"/>
      <c r="O36" s="355"/>
      <c r="P36" s="355"/>
      <c r="Q36" s="355"/>
    </row>
    <row r="37" spans="2:17" s="390" customFormat="1" ht="12.75" customHeight="1">
      <c r="F37" s="396"/>
      <c r="L37" s="397"/>
    </row>
    <row r="38" spans="2:17" s="390" customFormat="1" ht="12.75" customHeight="1">
      <c r="F38" s="396"/>
      <c r="L38" s="397"/>
    </row>
    <row r="39" spans="2:17" s="390" customFormat="1" ht="12.75" customHeight="1">
      <c r="F39" s="396"/>
      <c r="L39" s="397"/>
    </row>
    <row r="40" spans="2:17" s="390" customFormat="1" ht="12.75" customHeight="1">
      <c r="F40" s="396"/>
      <c r="L40" s="397"/>
    </row>
    <row r="41" spans="2:17" s="390" customFormat="1" ht="12.75" customHeight="1">
      <c r="F41" s="396"/>
      <c r="L41" s="397"/>
    </row>
    <row r="42" spans="2:17" s="390" customFormat="1" ht="12.75" customHeight="1">
      <c r="F42" s="396"/>
      <c r="L42" s="397"/>
    </row>
    <row r="43" spans="2:17" s="390" customFormat="1" ht="12.75" customHeight="1">
      <c r="F43" s="396"/>
      <c r="L43" s="397"/>
    </row>
    <row r="44" spans="2:17" s="390" customFormat="1" ht="12.75" customHeight="1">
      <c r="F44" s="396"/>
      <c r="L44" s="397"/>
    </row>
    <row r="45" spans="2:17" s="390" customFormat="1" ht="12.75" customHeight="1">
      <c r="F45" s="396"/>
      <c r="L45" s="397"/>
    </row>
    <row r="46" spans="2:17" s="390" customFormat="1" ht="12.75" customHeight="1">
      <c r="F46" s="396"/>
      <c r="L46" s="397"/>
    </row>
    <row r="47" spans="2:17" s="390" customFormat="1" ht="12.75" customHeight="1">
      <c r="F47" s="396"/>
      <c r="L47" s="397"/>
    </row>
    <row r="48" spans="2:17" s="390" customFormat="1" ht="12.75" customHeight="1">
      <c r="F48" s="396"/>
      <c r="L48" s="397"/>
    </row>
    <row r="49" spans="6:12" s="390" customFormat="1" ht="12.75" customHeight="1">
      <c r="F49" s="396"/>
      <c r="L49" s="397"/>
    </row>
    <row r="50" spans="6:12" s="390" customFormat="1" ht="12.75" customHeight="1">
      <c r="F50" s="396"/>
      <c r="L50" s="397"/>
    </row>
    <row r="51" spans="6:12" s="390" customFormat="1" ht="12.75" customHeight="1">
      <c r="F51" s="396"/>
      <c r="L51" s="397"/>
    </row>
    <row r="52" spans="6:12" s="390" customFormat="1" ht="12.75" customHeight="1">
      <c r="F52" s="396"/>
      <c r="L52" s="397"/>
    </row>
    <row r="53" spans="6:12" s="390" customFormat="1" ht="12.75" customHeight="1">
      <c r="F53" s="396"/>
      <c r="L53" s="397"/>
    </row>
    <row r="54" spans="6:12" s="390" customFormat="1" ht="12.75" customHeight="1">
      <c r="F54" s="396"/>
      <c r="L54" s="397"/>
    </row>
    <row r="55" spans="6:12" s="390" customFormat="1" ht="12.75" customHeight="1">
      <c r="F55" s="396"/>
      <c r="L55" s="397"/>
    </row>
    <row r="56" spans="6:12" s="390" customFormat="1" ht="12.75" customHeight="1">
      <c r="F56" s="396"/>
      <c r="L56" s="397"/>
    </row>
    <row r="57" spans="6:12" s="390" customFormat="1" ht="12.75" customHeight="1">
      <c r="F57" s="396"/>
      <c r="L57" s="397"/>
    </row>
    <row r="58" spans="6:12" s="390" customFormat="1" ht="12.75" customHeight="1">
      <c r="F58" s="396"/>
      <c r="L58" s="397"/>
    </row>
    <row r="59" spans="6:12" s="390" customFormat="1" ht="12.75" customHeight="1">
      <c r="F59" s="396"/>
      <c r="L59" s="397"/>
    </row>
  </sheetData>
  <sheetProtection selectLockedCells="1" selectUnlockedCells="1"/>
  <sortState ref="B5:P17">
    <sortCondition descending="1" ref="P5:P17"/>
  </sortState>
  <mergeCells count="7">
    <mergeCell ref="B23:Q23"/>
    <mergeCell ref="B3:F3"/>
    <mergeCell ref="G3:J3"/>
    <mergeCell ref="K3:N3"/>
    <mergeCell ref="O3:Q3"/>
    <mergeCell ref="A1:Q1"/>
    <mergeCell ref="P2:Q2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>
      <c r="A1" s="432" t="s">
        <v>65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8" ht="21" customHeight="1">
      <c r="A2" s="433" t="s">
        <v>66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3" t="s">
        <v>67</v>
      </c>
      <c r="R2" t="s">
        <v>68</v>
      </c>
    </row>
    <row r="3" spans="1:18" ht="17.25" customHeight="1">
      <c r="A3" s="434" t="s">
        <v>69</v>
      </c>
      <c r="B3" s="434"/>
      <c r="C3" s="434"/>
      <c r="D3" s="434"/>
      <c r="E3" s="434"/>
      <c r="F3" s="428" t="s">
        <v>2</v>
      </c>
      <c r="G3" s="428"/>
      <c r="H3" s="428"/>
      <c r="I3" s="428"/>
      <c r="J3" s="428" t="s">
        <v>3</v>
      </c>
      <c r="K3" s="428"/>
      <c r="L3" s="428"/>
      <c r="M3" s="428"/>
      <c r="N3" s="435"/>
      <c r="O3" s="435"/>
      <c r="P3" s="435"/>
      <c r="Q3" s="5"/>
    </row>
    <row r="4" spans="1:18" ht="16.5" customHeight="1">
      <c r="A4" s="221" t="s">
        <v>4</v>
      </c>
      <c r="B4" s="222" t="s">
        <v>5</v>
      </c>
      <c r="C4" s="221" t="s">
        <v>6</v>
      </c>
      <c r="D4" s="221" t="s">
        <v>7</v>
      </c>
      <c r="E4" s="223" t="s">
        <v>8</v>
      </c>
      <c r="F4" s="224" t="s">
        <v>9</v>
      </c>
      <c r="G4" s="225" t="s">
        <v>10</v>
      </c>
      <c r="H4" s="225" t="s">
        <v>11</v>
      </c>
      <c r="I4" s="226" t="s">
        <v>2</v>
      </c>
      <c r="J4" s="227" t="s">
        <v>9</v>
      </c>
      <c r="K4" s="228" t="s">
        <v>10</v>
      </c>
      <c r="L4" s="225" t="s">
        <v>11</v>
      </c>
      <c r="M4" s="226" t="s">
        <v>12</v>
      </c>
      <c r="N4" s="222" t="s">
        <v>13</v>
      </c>
      <c r="O4" s="222" t="s">
        <v>14</v>
      </c>
      <c r="P4" s="221" t="s">
        <v>15</v>
      </c>
      <c r="Q4" s="11"/>
    </row>
    <row r="5" spans="1:18" ht="16.5" customHeight="1">
      <c r="A5" s="430" t="s">
        <v>50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11"/>
    </row>
    <row r="6" spans="1:18" ht="15.75" customHeight="1">
      <c r="A6" s="231" t="s">
        <v>61</v>
      </c>
      <c r="B6" s="128" t="s">
        <v>70</v>
      </c>
      <c r="C6" s="38">
        <v>61</v>
      </c>
      <c r="D6" s="128">
        <v>1997</v>
      </c>
      <c r="E6" s="229">
        <f>10^(0.794358141*((LOG((C6/174.393)/LOG(10))*(LOG((C6/174.393)/LOG(10))))))</f>
        <v>1.4632549677285687</v>
      </c>
      <c r="F6" s="242">
        <v>70</v>
      </c>
      <c r="G6" s="242">
        <v>74</v>
      </c>
      <c r="H6" s="243">
        <v>-76</v>
      </c>
      <c r="I6" s="32">
        <f>IF(MAX(F6:H6)&lt;0,0,MAX(F6:H6))</f>
        <v>74</v>
      </c>
      <c r="J6" s="242">
        <v>85</v>
      </c>
      <c r="K6" s="244">
        <v>88</v>
      </c>
      <c r="L6" s="243">
        <v>-91</v>
      </c>
      <c r="M6" s="32">
        <f>IF(MAX(J6:L6)&lt;0,0,MAX(J6:L6))</f>
        <v>88</v>
      </c>
      <c r="N6" s="33">
        <f>I6+M6</f>
        <v>162</v>
      </c>
      <c r="O6" s="34">
        <f>N6*E6</f>
        <v>237.04730477202813</v>
      </c>
      <c r="P6" s="241">
        <f>RANK(N6,N6:N7,0)</f>
        <v>1</v>
      </c>
      <c r="Q6" s="52" t="s">
        <v>71</v>
      </c>
    </row>
    <row r="7" spans="1:18" ht="15.75" customHeight="1">
      <c r="A7" s="36" t="s">
        <v>58</v>
      </c>
      <c r="B7" s="37" t="s">
        <v>72</v>
      </c>
      <c r="C7" s="38">
        <v>59.6</v>
      </c>
      <c r="D7" s="39">
        <v>1997</v>
      </c>
      <c r="E7" s="229">
        <f>10^(0.794358141*((LOG((C7/174.393)/LOG(10))*(LOG((C7/174.393)/LOG(10))))))</f>
        <v>1.4883636694761329</v>
      </c>
      <c r="F7" s="111">
        <v>-62</v>
      </c>
      <c r="G7" s="108">
        <v>62</v>
      </c>
      <c r="H7" s="108">
        <v>-65</v>
      </c>
      <c r="I7" s="32">
        <f>IF(MAX(F7:H7)&lt;0,0,MAX(F7:H7))</f>
        <v>62</v>
      </c>
      <c r="J7" s="110">
        <v>72</v>
      </c>
      <c r="K7" s="108">
        <v>76</v>
      </c>
      <c r="L7" s="108">
        <v>80</v>
      </c>
      <c r="M7" s="32">
        <f>IF(MAX(J7:L7)&lt;0,0,MAX(J7:L7))</f>
        <v>80</v>
      </c>
      <c r="N7" s="33">
        <f>I7+M7</f>
        <v>142</v>
      </c>
      <c r="O7" s="34">
        <f>N7*E7</f>
        <v>211.34764106561087</v>
      </c>
      <c r="P7" s="241">
        <f>RANK(N7,N6:N7,0)</f>
        <v>2</v>
      </c>
      <c r="Q7" s="52" t="s">
        <v>73</v>
      </c>
    </row>
    <row r="8" spans="1:18" ht="16.5" customHeight="1">
      <c r="A8" s="36"/>
      <c r="B8" s="37"/>
      <c r="C8" s="38"/>
      <c r="D8" s="39"/>
      <c r="E8" s="229"/>
      <c r="F8" s="44"/>
      <c r="G8" s="45"/>
      <c r="H8" s="45"/>
      <c r="I8" s="32"/>
      <c r="J8" s="47"/>
      <c r="K8" s="45"/>
      <c r="L8" s="45"/>
      <c r="M8" s="32"/>
      <c r="N8" s="33"/>
      <c r="O8" s="34"/>
      <c r="P8" s="245"/>
      <c r="Q8" s="52"/>
    </row>
    <row r="9" spans="1:18" ht="16.5" customHeight="1">
      <c r="A9" s="430" t="s">
        <v>21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52"/>
    </row>
    <row r="10" spans="1:18" ht="15.75" customHeight="1">
      <c r="A10" s="231" t="s">
        <v>74</v>
      </c>
      <c r="B10" s="128" t="s">
        <v>75</v>
      </c>
      <c r="C10" s="38">
        <v>68.099999999999994</v>
      </c>
      <c r="D10" s="128">
        <v>1941</v>
      </c>
      <c r="E10" s="229">
        <f>10^(0.794358141*((LOG((C10/174.393)/LOG(10))*(LOG((C10/174.393)/LOG(10))))))</f>
        <v>1.356687174669762</v>
      </c>
      <c r="F10" s="242">
        <v>40</v>
      </c>
      <c r="G10" s="242">
        <v>45</v>
      </c>
      <c r="H10" s="243">
        <v>-50</v>
      </c>
      <c r="I10" s="32">
        <f>IF(MAX(F10:H10)&lt;0,0,MAX(F10:H10))</f>
        <v>45</v>
      </c>
      <c r="J10" s="242">
        <v>60</v>
      </c>
      <c r="K10" s="246">
        <v>-65</v>
      </c>
      <c r="L10" s="242">
        <v>65</v>
      </c>
      <c r="M10" s="32">
        <f>IF(MAX(J10:L10)&lt;0,0,MAX(J10:L10))</f>
        <v>65</v>
      </c>
      <c r="N10" s="33">
        <f>I10+M10</f>
        <v>110</v>
      </c>
      <c r="O10" s="34">
        <f>N10*E10</f>
        <v>149.23558921367382</v>
      </c>
      <c r="P10" s="241">
        <f>RANK(N10,N10:N11,0)</f>
        <v>2</v>
      </c>
      <c r="Q10" s="52"/>
      <c r="R10" s="247">
        <v>39569</v>
      </c>
    </row>
    <row r="11" spans="1:18" ht="15.75" customHeight="1">
      <c r="A11" s="36" t="s">
        <v>60</v>
      </c>
      <c r="B11" s="37" t="s">
        <v>75</v>
      </c>
      <c r="C11" s="38">
        <v>66.8</v>
      </c>
      <c r="D11" s="39">
        <v>1997</v>
      </c>
      <c r="E11" s="229">
        <f>10^(0.794358141*((LOG((C11/174.393)/LOG(10))*(LOG((C11/174.393)/LOG(10))))))</f>
        <v>1.3739352976439714</v>
      </c>
      <c r="F11" s="111">
        <v>71</v>
      </c>
      <c r="G11" s="108">
        <v>73</v>
      </c>
      <c r="H11" s="108">
        <v>0</v>
      </c>
      <c r="I11" s="32">
        <f>IF(MAX(F11:H11)&lt;0,0,MAX(F11:H11))</f>
        <v>73</v>
      </c>
      <c r="J11" s="110">
        <v>89</v>
      </c>
      <c r="K11" s="108">
        <v>92</v>
      </c>
      <c r="L11" s="108">
        <v>0</v>
      </c>
      <c r="M11" s="32">
        <f>IF(MAX(J11:L11)&lt;0,0,MAX(J11:L11))</f>
        <v>92</v>
      </c>
      <c r="N11" s="33">
        <f>I11+M11</f>
        <v>165</v>
      </c>
      <c r="O11" s="34">
        <f>N11*E11</f>
        <v>226.69932411125527</v>
      </c>
      <c r="P11" s="241">
        <f>RANK(N11,N10:N11,0)</f>
        <v>1</v>
      </c>
      <c r="Q11" s="52" t="s">
        <v>71</v>
      </c>
    </row>
    <row r="12" spans="1:18" ht="15.6" customHeight="1">
      <c r="A12" s="36"/>
      <c r="B12" s="37"/>
      <c r="C12" s="38"/>
      <c r="D12" s="39"/>
      <c r="E12" s="229"/>
      <c r="F12" s="44"/>
      <c r="G12" s="45"/>
      <c r="H12" s="45"/>
      <c r="I12" s="32"/>
      <c r="J12" s="47"/>
      <c r="K12" s="45"/>
      <c r="L12" s="45"/>
      <c r="M12" s="32"/>
      <c r="N12" s="33"/>
      <c r="O12" s="34"/>
      <c r="P12" s="245"/>
      <c r="Q12" s="52"/>
    </row>
    <row r="13" spans="1:18" ht="17.25" customHeight="1">
      <c r="A13" s="431" t="s">
        <v>59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52"/>
    </row>
    <row r="14" spans="1:18" ht="15.75" customHeight="1">
      <c r="A14" s="248" t="s">
        <v>76</v>
      </c>
      <c r="B14" s="249" t="s">
        <v>77</v>
      </c>
      <c r="C14" s="250">
        <v>72.7</v>
      </c>
      <c r="D14" s="251">
        <v>1969</v>
      </c>
      <c r="E14" s="229">
        <f t="shared" ref="E14:E20" si="0">10^(0.794358141*((LOG((C14/174.393)/LOG(10))*(LOG((C14/174.393)/LOG(10))))))</f>
        <v>1.3022731257935971</v>
      </c>
      <c r="F14" s="252">
        <v>83</v>
      </c>
      <c r="G14" s="253">
        <v>-87</v>
      </c>
      <c r="H14" s="253">
        <v>-87</v>
      </c>
      <c r="I14" s="32">
        <f t="shared" ref="I14:I20" si="1">IF(MAX(F14:H14)&lt;0,0,MAX(F14:H14))</f>
        <v>83</v>
      </c>
      <c r="J14" s="253">
        <v>-105</v>
      </c>
      <c r="K14" s="254">
        <v>105</v>
      </c>
      <c r="L14" s="30">
        <v>110</v>
      </c>
      <c r="M14" s="32">
        <f t="shared" ref="M14:M20" si="2">IF(MAX(J14:L14)&lt;0,0,MAX(J14:L14))</f>
        <v>110</v>
      </c>
      <c r="N14" s="33">
        <f t="shared" ref="N14:N20" si="3">I14+M14</f>
        <v>193</v>
      </c>
      <c r="O14" s="34">
        <f t="shared" ref="O14:O20" si="4">N14*E14</f>
        <v>251.33871327816425</v>
      </c>
      <c r="P14" s="241">
        <f>RANK(N14,N14:N20,0)</f>
        <v>1</v>
      </c>
      <c r="Q14" s="52"/>
      <c r="R14" s="247">
        <v>37377</v>
      </c>
    </row>
    <row r="15" spans="1:18" ht="15.75" customHeight="1">
      <c r="A15" s="230" t="s">
        <v>78</v>
      </c>
      <c r="B15" s="37" t="s">
        <v>77</v>
      </c>
      <c r="C15" s="38">
        <v>73.2</v>
      </c>
      <c r="D15" s="39">
        <v>1991</v>
      </c>
      <c r="E15" s="229">
        <f t="shared" si="0"/>
        <v>1.2969167225792266</v>
      </c>
      <c r="F15" s="255">
        <v>-75</v>
      </c>
      <c r="G15" s="30">
        <v>75</v>
      </c>
      <c r="H15" s="253">
        <v>-78</v>
      </c>
      <c r="I15" s="32">
        <f t="shared" si="1"/>
        <v>75</v>
      </c>
      <c r="J15" s="253">
        <v>-100</v>
      </c>
      <c r="K15" s="256">
        <v>-100</v>
      </c>
      <c r="L15" s="30">
        <v>100</v>
      </c>
      <c r="M15" s="32">
        <f t="shared" si="2"/>
        <v>100</v>
      </c>
      <c r="N15" s="33">
        <f t="shared" si="3"/>
        <v>175</v>
      </c>
      <c r="O15" s="34">
        <f t="shared" si="4"/>
        <v>226.96042645136467</v>
      </c>
      <c r="P15" s="241">
        <f>RANK(N15,N14:N20,0)</f>
        <v>4</v>
      </c>
      <c r="Q15" s="52" t="s">
        <v>73</v>
      </c>
    </row>
    <row r="16" spans="1:18" ht="15.75" customHeight="1">
      <c r="A16" s="230" t="s">
        <v>64</v>
      </c>
      <c r="B16" s="37" t="s">
        <v>77</v>
      </c>
      <c r="C16" s="38">
        <v>75.900000000000006</v>
      </c>
      <c r="D16" s="39">
        <v>1956</v>
      </c>
      <c r="E16" s="229">
        <f t="shared" si="0"/>
        <v>1.2696568831496926</v>
      </c>
      <c r="F16" s="252">
        <v>72</v>
      </c>
      <c r="G16" s="30">
        <v>82</v>
      </c>
      <c r="H16" s="253">
        <v>-90</v>
      </c>
      <c r="I16" s="32">
        <f t="shared" si="1"/>
        <v>82</v>
      </c>
      <c r="J16" s="30">
        <v>96</v>
      </c>
      <c r="K16" s="256">
        <v>-103</v>
      </c>
      <c r="L16" s="253">
        <v>-110</v>
      </c>
      <c r="M16" s="32">
        <f t="shared" si="2"/>
        <v>96</v>
      </c>
      <c r="N16" s="33">
        <f t="shared" si="3"/>
        <v>178</v>
      </c>
      <c r="O16" s="34">
        <f t="shared" si="4"/>
        <v>225.99892520064529</v>
      </c>
      <c r="P16" s="241">
        <f>RANK(N16,N14:N20,0)</f>
        <v>3</v>
      </c>
      <c r="Q16" s="52"/>
      <c r="R16" s="247">
        <v>38473</v>
      </c>
    </row>
    <row r="17" spans="1:18" ht="15.75" customHeight="1">
      <c r="A17" s="232" t="s">
        <v>63</v>
      </c>
      <c r="B17" s="37" t="s">
        <v>70</v>
      </c>
      <c r="C17" s="38">
        <v>76.3</v>
      </c>
      <c r="D17" s="39">
        <v>1997</v>
      </c>
      <c r="E17" s="229">
        <f t="shared" si="0"/>
        <v>1.2658441657397914</v>
      </c>
      <c r="F17" s="252">
        <v>75</v>
      </c>
      <c r="G17" s="253">
        <v>-80</v>
      </c>
      <c r="H17" s="30">
        <v>80</v>
      </c>
      <c r="I17" s="32">
        <f t="shared" si="1"/>
        <v>80</v>
      </c>
      <c r="J17" s="30">
        <v>95</v>
      </c>
      <c r="K17" s="254">
        <v>100</v>
      </c>
      <c r="L17" s="253">
        <v>-105</v>
      </c>
      <c r="M17" s="32">
        <f t="shared" si="2"/>
        <v>100</v>
      </c>
      <c r="N17" s="33">
        <f t="shared" si="3"/>
        <v>180</v>
      </c>
      <c r="O17" s="34">
        <f t="shared" si="4"/>
        <v>227.85194983316245</v>
      </c>
      <c r="P17" s="241">
        <f>RANK(N17,N14:N20,0)</f>
        <v>2</v>
      </c>
      <c r="Q17" s="52" t="s">
        <v>71</v>
      </c>
    </row>
    <row r="18" spans="1:18" ht="15.75" customHeight="1">
      <c r="A18" s="230" t="s">
        <v>79</v>
      </c>
      <c r="B18" s="37" t="s">
        <v>75</v>
      </c>
      <c r="C18" s="38">
        <v>70.5</v>
      </c>
      <c r="D18" s="39">
        <v>1951</v>
      </c>
      <c r="E18" s="229">
        <f t="shared" si="0"/>
        <v>1.327089319453667</v>
      </c>
      <c r="F18" s="252">
        <v>50</v>
      </c>
      <c r="G18" s="30">
        <v>55</v>
      </c>
      <c r="H18" s="30">
        <v>60</v>
      </c>
      <c r="I18" s="32">
        <f t="shared" si="1"/>
        <v>60</v>
      </c>
      <c r="J18" s="30">
        <v>70</v>
      </c>
      <c r="K18" s="254">
        <v>75</v>
      </c>
      <c r="L18" s="30">
        <v>80</v>
      </c>
      <c r="M18" s="32">
        <f t="shared" si="2"/>
        <v>80</v>
      </c>
      <c r="N18" s="33">
        <f t="shared" si="3"/>
        <v>140</v>
      </c>
      <c r="O18" s="34">
        <f t="shared" si="4"/>
        <v>185.79250472351339</v>
      </c>
      <c r="P18" s="241">
        <f>RANK(N18,N14:N20,0)</f>
        <v>6</v>
      </c>
      <c r="Q18" s="52"/>
      <c r="R18" s="247">
        <v>38838</v>
      </c>
    </row>
    <row r="19" spans="1:18" ht="15.75" customHeight="1">
      <c r="A19" s="230" t="s">
        <v>80</v>
      </c>
      <c r="B19" s="37" t="s">
        <v>81</v>
      </c>
      <c r="C19" s="38">
        <v>75.900000000000006</v>
      </c>
      <c r="D19" s="39">
        <v>1997</v>
      </c>
      <c r="E19" s="229">
        <f t="shared" si="0"/>
        <v>1.2696568831496926</v>
      </c>
      <c r="F19" s="252">
        <v>50</v>
      </c>
      <c r="G19" s="30">
        <v>55</v>
      </c>
      <c r="H19" s="253">
        <v>-58</v>
      </c>
      <c r="I19" s="32">
        <f t="shared" si="1"/>
        <v>55</v>
      </c>
      <c r="J19" s="30">
        <v>72</v>
      </c>
      <c r="K19" s="254">
        <v>75</v>
      </c>
      <c r="L19" s="253">
        <v>-78</v>
      </c>
      <c r="M19" s="32">
        <f t="shared" si="2"/>
        <v>75</v>
      </c>
      <c r="N19" s="33">
        <f t="shared" si="3"/>
        <v>130</v>
      </c>
      <c r="O19" s="34">
        <f t="shared" si="4"/>
        <v>165.05539480946004</v>
      </c>
      <c r="P19" s="241">
        <f>RANK(N19,N14:N20,0)</f>
        <v>7</v>
      </c>
      <c r="Q19" s="52" t="s">
        <v>82</v>
      </c>
    </row>
    <row r="20" spans="1:18" ht="16.5" customHeight="1">
      <c r="A20" s="239" t="s">
        <v>83</v>
      </c>
      <c r="B20" s="24" t="s">
        <v>77</v>
      </c>
      <c r="C20" s="233">
        <v>72.2</v>
      </c>
      <c r="D20" s="234">
        <v>1967</v>
      </c>
      <c r="E20" s="238">
        <f t="shared" si="0"/>
        <v>1.3077316748012733</v>
      </c>
      <c r="F20" s="257">
        <v>65</v>
      </c>
      <c r="G20" s="258">
        <v>-70</v>
      </c>
      <c r="H20" s="258">
        <v>-70</v>
      </c>
      <c r="I20" s="235">
        <f t="shared" si="1"/>
        <v>65</v>
      </c>
      <c r="J20" s="259">
        <v>90</v>
      </c>
      <c r="K20" s="260">
        <v>95</v>
      </c>
      <c r="L20" s="259">
        <v>100</v>
      </c>
      <c r="M20" s="235">
        <f t="shared" si="2"/>
        <v>100</v>
      </c>
      <c r="N20" s="236">
        <f t="shared" si="3"/>
        <v>165</v>
      </c>
      <c r="O20" s="237">
        <f t="shared" si="4"/>
        <v>215.77572634221008</v>
      </c>
      <c r="P20" s="261">
        <f>RANK(N20,N14:N20,0)</f>
        <v>5</v>
      </c>
      <c r="Q20" s="52"/>
      <c r="R20" s="247">
        <v>37742</v>
      </c>
    </row>
    <row r="21" spans="1:18" ht="16.5" customHeight="1">
      <c r="A21" s="430" t="s">
        <v>31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52"/>
    </row>
    <row r="22" spans="1:18" s="97" customFormat="1" ht="15.75" customHeight="1">
      <c r="A22" s="262" t="s">
        <v>84</v>
      </c>
      <c r="B22" s="263" t="s">
        <v>75</v>
      </c>
      <c r="C22" s="264">
        <v>84.9</v>
      </c>
      <c r="D22" s="263">
        <v>1957</v>
      </c>
      <c r="E22" s="229">
        <f>10^(0.794358141*((LOG((C22/174.393)/LOG(10))*(LOG((C22/174.393)/LOG(10))))))</f>
        <v>1.1957332342443743</v>
      </c>
      <c r="F22" s="265">
        <v>90</v>
      </c>
      <c r="G22" s="266">
        <v>-93</v>
      </c>
      <c r="H22" s="266">
        <v>-93</v>
      </c>
      <c r="I22" s="32">
        <f>IF(MAX(F22:H22)&lt;0,0,MAX(F22:H22))</f>
        <v>90</v>
      </c>
      <c r="J22" s="265">
        <v>110</v>
      </c>
      <c r="K22" s="267">
        <v>115</v>
      </c>
      <c r="L22" s="265">
        <v>117</v>
      </c>
      <c r="M22" s="32">
        <f>IF(MAX(J22:L22)&lt;0,0,MAX(J22:L22))</f>
        <v>117</v>
      </c>
      <c r="N22" s="33">
        <f>I22+M22</f>
        <v>207</v>
      </c>
      <c r="O22" s="34">
        <f>N22*E22</f>
        <v>247.51677948858548</v>
      </c>
      <c r="P22" s="241">
        <f>RANK(N22,N22:N24,0)</f>
        <v>1</v>
      </c>
      <c r="Q22" s="268"/>
      <c r="R22" s="269">
        <v>38473</v>
      </c>
    </row>
    <row r="23" spans="1:18" s="97" customFormat="1" ht="15.75" customHeight="1">
      <c r="A23" s="262" t="s">
        <v>85</v>
      </c>
      <c r="B23" s="263" t="s">
        <v>77</v>
      </c>
      <c r="C23" s="264">
        <v>82</v>
      </c>
      <c r="D23" s="263">
        <v>1976</v>
      </c>
      <c r="E23" s="229">
        <f>10^(0.794358141*((LOG((C23/174.393)/LOG(10))*(LOG((C23/174.393)/LOG(10))))))</f>
        <v>1.2170596936412781</v>
      </c>
      <c r="F23" s="266">
        <v>-70</v>
      </c>
      <c r="G23" s="265">
        <v>70</v>
      </c>
      <c r="H23" s="266">
        <v>-78</v>
      </c>
      <c r="I23" s="32">
        <f>IF(MAX(F23:H23)&lt;0,0,MAX(F23:H23))</f>
        <v>70</v>
      </c>
      <c r="J23" s="265">
        <v>90</v>
      </c>
      <c r="K23" s="267">
        <v>95</v>
      </c>
      <c r="L23" s="265">
        <v>100</v>
      </c>
      <c r="M23" s="32">
        <f>IF(MAX(J23:L23)&lt;0,0,MAX(J23:L23))</f>
        <v>100</v>
      </c>
      <c r="N23" s="33">
        <f>I23+M23</f>
        <v>170</v>
      </c>
      <c r="O23" s="34">
        <f>N23*E23</f>
        <v>206.90014791901729</v>
      </c>
      <c r="P23" s="241">
        <f>RANK(N23,N22:N25,0)</f>
        <v>3</v>
      </c>
      <c r="Q23" s="268"/>
      <c r="R23" s="269">
        <v>37012</v>
      </c>
    </row>
    <row r="24" spans="1:18" s="97" customFormat="1" ht="15.75" customHeight="1">
      <c r="A24" s="270" t="s">
        <v>86</v>
      </c>
      <c r="B24" s="271" t="s">
        <v>75</v>
      </c>
      <c r="C24" s="264">
        <v>77.099999999999994</v>
      </c>
      <c r="D24" s="271">
        <v>1993</v>
      </c>
      <c r="E24" s="229">
        <f>10^(0.794358141*((LOG((C24/174.393)/LOG(10))*(LOG((C24/174.393)/LOG(10))))))</f>
        <v>1.2583832277306062</v>
      </c>
      <c r="F24" s="266">
        <v>-76</v>
      </c>
      <c r="G24" s="265">
        <v>76</v>
      </c>
      <c r="H24" s="265">
        <v>79</v>
      </c>
      <c r="I24" s="32">
        <f>IF(MAX(F24:H24)&lt;0,0,MAX(F24:H24))</f>
        <v>79</v>
      </c>
      <c r="J24" s="265">
        <v>100</v>
      </c>
      <c r="K24" s="272">
        <v>-102</v>
      </c>
      <c r="L24" s="265">
        <v>102</v>
      </c>
      <c r="M24" s="32">
        <f>IF(MAX(J24:L24)&lt;0,0,MAX(J24:L24))</f>
        <v>102</v>
      </c>
      <c r="N24" s="33">
        <f>I24+M24</f>
        <v>181</v>
      </c>
      <c r="O24" s="34">
        <f>N24*E24</f>
        <v>227.76736421923971</v>
      </c>
      <c r="P24" s="241">
        <f>RANK(N24,N22:N25,0)</f>
        <v>2</v>
      </c>
      <c r="Q24" s="268" t="s">
        <v>71</v>
      </c>
    </row>
    <row r="25" spans="1:18" ht="16.5" customHeight="1">
      <c r="A25" s="36"/>
      <c r="B25" s="37"/>
      <c r="C25" s="38"/>
      <c r="D25" s="39"/>
      <c r="E25" s="229"/>
      <c r="F25" s="30"/>
      <c r="G25" s="30"/>
      <c r="H25" s="30"/>
      <c r="I25" s="32"/>
      <c r="J25" s="30"/>
      <c r="K25" s="254"/>
      <c r="L25" s="30"/>
      <c r="M25" s="32"/>
      <c r="N25" s="33"/>
      <c r="O25" s="34"/>
      <c r="P25" s="245"/>
      <c r="Q25" s="52"/>
    </row>
    <row r="26" spans="1:18" ht="16.5" customHeight="1">
      <c r="A26" s="430" t="s">
        <v>87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52"/>
    </row>
    <row r="27" spans="1:18" ht="15.75" customHeight="1">
      <c r="A27" s="230" t="s">
        <v>88</v>
      </c>
      <c r="B27" s="37" t="s">
        <v>75</v>
      </c>
      <c r="C27" s="38">
        <v>88.1</v>
      </c>
      <c r="D27" s="39">
        <v>1993</v>
      </c>
      <c r="E27" s="229">
        <f>10^(0.794358141*((LOG((C27/174.393)/LOG(10))*(LOG((C27/174.393)/LOG(10))))))</f>
        <v>1.1745157520111249</v>
      </c>
      <c r="F27" s="253">
        <v>-100</v>
      </c>
      <c r="G27" s="30">
        <v>100</v>
      </c>
      <c r="H27" s="253">
        <v>-104</v>
      </c>
      <c r="I27" s="32">
        <f>IF(MAX(F27:H27)&lt;0,0,MAX(F27:H27))</f>
        <v>100</v>
      </c>
      <c r="J27" s="30">
        <v>107</v>
      </c>
      <c r="K27" s="254">
        <v>0</v>
      </c>
      <c r="L27" s="30">
        <v>0</v>
      </c>
      <c r="M27" s="32">
        <f>IF(MAX(J27:L27)&lt;0,0,MAX(J27:L27))</f>
        <v>107</v>
      </c>
      <c r="N27" s="33">
        <f>I27+M27</f>
        <v>207</v>
      </c>
      <c r="O27" s="34">
        <f>N27*E27</f>
        <v>243.12476066630285</v>
      </c>
      <c r="P27" s="241">
        <f>RANK(N27,N27:N28,0)</f>
        <v>1</v>
      </c>
      <c r="Q27" s="52" t="s">
        <v>71</v>
      </c>
    </row>
    <row r="28" spans="1:18" ht="16.5" customHeight="1">
      <c r="A28" s="230" t="s">
        <v>89</v>
      </c>
      <c r="B28" s="37" t="s">
        <v>77</v>
      </c>
      <c r="C28" s="38">
        <v>85.2</v>
      </c>
      <c r="D28" s="39">
        <v>1985</v>
      </c>
      <c r="E28" s="229">
        <f>10^(0.794358141*((LOG((C28/174.393)/LOG(10))*(LOG((C28/174.393)/LOG(10))))))</f>
        <v>1.193645371834249</v>
      </c>
      <c r="F28" s="30">
        <v>60</v>
      </c>
      <c r="G28" s="30">
        <v>67</v>
      </c>
      <c r="H28" s="253">
        <v>-73</v>
      </c>
      <c r="I28" s="32">
        <f>IF(MAX(F28:H28)&lt;0,0,MAX(F28:H28))</f>
        <v>67</v>
      </c>
      <c r="J28" s="30">
        <v>80</v>
      </c>
      <c r="K28" s="254">
        <v>85</v>
      </c>
      <c r="L28" s="30">
        <v>90</v>
      </c>
      <c r="M28" s="32">
        <f>IF(MAX(J28:L28)&lt;0,0,MAX(J28:L28))</f>
        <v>90</v>
      </c>
      <c r="N28" s="33">
        <f>I28+M28</f>
        <v>157</v>
      </c>
      <c r="O28" s="34">
        <f>N28*E28</f>
        <v>187.4023233779771</v>
      </c>
      <c r="P28" s="241">
        <f>RANK(N28,N27:N28,0)</f>
        <v>2</v>
      </c>
      <c r="Q28" s="52"/>
    </row>
    <row r="29" spans="1:18" ht="16.5" customHeight="1">
      <c r="A29" s="430" t="s">
        <v>90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106"/>
    </row>
    <row r="30" spans="1:18" ht="15.75" customHeight="1">
      <c r="A30" s="232" t="s">
        <v>91</v>
      </c>
      <c r="B30" s="37" t="s">
        <v>77</v>
      </c>
      <c r="C30" s="38">
        <v>100</v>
      </c>
      <c r="D30" s="39">
        <v>1985</v>
      </c>
      <c r="E30" s="229">
        <f>10^(0.794358141*((LOG((C30/174.393)/LOG(10))*(LOG((C30/174.393)/LOG(10))))))</f>
        <v>1.1126021632711198</v>
      </c>
      <c r="F30" s="30">
        <v>85</v>
      </c>
      <c r="G30" s="30">
        <v>90</v>
      </c>
      <c r="H30" s="253">
        <v>-95</v>
      </c>
      <c r="I30" s="32">
        <f>IF(MAX(F30:H30)&lt;0,0,MAX(F30:H30))</f>
        <v>90</v>
      </c>
      <c r="J30" s="30">
        <v>110</v>
      </c>
      <c r="K30" s="254">
        <v>115</v>
      </c>
      <c r="L30" s="253">
        <v>-120</v>
      </c>
      <c r="M30" s="32">
        <f>IF(MAX(J30:L30)&lt;0,0,MAX(J30:L30))</f>
        <v>115</v>
      </c>
      <c r="N30" s="273">
        <f>I30+M30</f>
        <v>205</v>
      </c>
      <c r="O30" s="34">
        <f>N30*E30</f>
        <v>228.08344347057957</v>
      </c>
      <c r="P30" s="241">
        <f>RANK(N30,N30:N34,0)</f>
        <v>2</v>
      </c>
      <c r="Q30" s="52"/>
    </row>
    <row r="31" spans="1:18" ht="15.75" customHeight="1">
      <c r="A31" s="232" t="s">
        <v>92</v>
      </c>
      <c r="B31" s="37" t="s">
        <v>70</v>
      </c>
      <c r="C31" s="38">
        <v>94.9</v>
      </c>
      <c r="D31" s="39">
        <v>1989</v>
      </c>
      <c r="E31" s="229">
        <f>10^(0.794358141*((LOG((C31/174.393)/LOG(10))*(LOG((C31/174.393)/LOG(10))))))</f>
        <v>1.1362499547921889</v>
      </c>
      <c r="F31" s="30">
        <v>120</v>
      </c>
      <c r="G31" s="30">
        <v>126</v>
      </c>
      <c r="H31" s="30">
        <v>131</v>
      </c>
      <c r="I31" s="32">
        <f>IF(MAX(F31:H31)&lt;0,0,MAX(F31:H31))</f>
        <v>131</v>
      </c>
      <c r="J31" s="30">
        <v>150</v>
      </c>
      <c r="K31" s="254">
        <v>156</v>
      </c>
      <c r="L31" s="30">
        <v>160</v>
      </c>
      <c r="M31" s="32">
        <f>IF(MAX(J31:L31)&lt;0,0,MAX(J31:L31))</f>
        <v>160</v>
      </c>
      <c r="N31" s="273">
        <f>I31+M31</f>
        <v>291</v>
      </c>
      <c r="O31" s="34">
        <f>N31*E31</f>
        <v>330.64873684452698</v>
      </c>
      <c r="P31" s="241">
        <f>RANK(N31,N30:N34,0)</f>
        <v>1</v>
      </c>
      <c r="Q31" s="52" t="s">
        <v>71</v>
      </c>
    </row>
    <row r="32" spans="1:18" ht="15.75" customHeight="1">
      <c r="A32" s="232" t="s">
        <v>93</v>
      </c>
      <c r="B32" s="37" t="s">
        <v>81</v>
      </c>
      <c r="C32" s="38">
        <v>102.1</v>
      </c>
      <c r="D32" s="39">
        <v>1979</v>
      </c>
      <c r="E32" s="229">
        <f>10^(0.794358141*((LOG((C32/174.393)/LOG(10))*(LOG((C32/174.393)/LOG(10))))))</f>
        <v>1.1039292575689095</v>
      </c>
      <c r="F32" s="30">
        <v>65</v>
      </c>
      <c r="G32" s="30">
        <v>67</v>
      </c>
      <c r="H32" s="30">
        <v>70</v>
      </c>
      <c r="I32" s="32">
        <f>IF(MAX(F32:H32)&lt;0,0,MAX(F32:H32))</f>
        <v>70</v>
      </c>
      <c r="J32" s="30">
        <v>85</v>
      </c>
      <c r="K32" s="254">
        <v>87</v>
      </c>
      <c r="L32" s="30">
        <v>90</v>
      </c>
      <c r="M32" s="32">
        <f>IF(MAX(J32:L32)&lt;0,0,MAX(J32:L32))</f>
        <v>90</v>
      </c>
      <c r="N32" s="273">
        <f>I32+M32</f>
        <v>160</v>
      </c>
      <c r="O32" s="34">
        <f>N32*E32</f>
        <v>176.62868121102551</v>
      </c>
      <c r="P32" s="241">
        <f>RANK(N32,N30:N34,0)</f>
        <v>4</v>
      </c>
      <c r="Q32" s="11"/>
    </row>
    <row r="33" spans="1:18" ht="15.75" customHeight="1">
      <c r="A33" s="230" t="s">
        <v>94</v>
      </c>
      <c r="B33" s="37" t="s">
        <v>77</v>
      </c>
      <c r="C33" s="38">
        <v>97.4</v>
      </c>
      <c r="D33" s="39">
        <v>1973</v>
      </c>
      <c r="E33" s="229">
        <f>10^(0.794358141*((LOG((C33/174.393)/LOG(10))*(LOG((C33/174.393)/LOG(10))))))</f>
        <v>1.1241753274878812</v>
      </c>
      <c r="F33" s="30">
        <v>50</v>
      </c>
      <c r="G33" s="274">
        <v>57</v>
      </c>
      <c r="H33" s="253">
        <v>-62</v>
      </c>
      <c r="I33" s="32">
        <f>IF(MAX(F33:H33)&lt;0,0,MAX(F33:H33))</f>
        <v>57</v>
      </c>
      <c r="J33" s="30">
        <v>75</v>
      </c>
      <c r="K33" s="254">
        <v>80</v>
      </c>
      <c r="L33" s="30">
        <v>82</v>
      </c>
      <c r="M33" s="32">
        <f>IF(MAX(J33:L33)&lt;0,0,MAX(J33:L33))</f>
        <v>82</v>
      </c>
      <c r="N33" s="273">
        <f>I33+M33</f>
        <v>139</v>
      </c>
      <c r="O33" s="34">
        <f>N33*E33</f>
        <v>156.26037052081548</v>
      </c>
      <c r="P33" s="241">
        <f>RANK(N33,N30:N34,0)</f>
        <v>5</v>
      </c>
      <c r="Q33" s="11"/>
      <c r="R33" s="247">
        <v>37012</v>
      </c>
    </row>
    <row r="34" spans="1:18" ht="16.5" customHeight="1">
      <c r="A34" s="36" t="s">
        <v>95</v>
      </c>
      <c r="B34" s="37" t="s">
        <v>72</v>
      </c>
      <c r="C34" s="38">
        <v>99.3</v>
      </c>
      <c r="D34" s="39">
        <v>1968</v>
      </c>
      <c r="E34" s="229">
        <f>10^(0.794358141*((LOG((C34/174.393)/LOG(10))*(LOG((C34/174.393)/LOG(10))))))</f>
        <v>1.1156242119046498</v>
      </c>
      <c r="F34" s="30">
        <v>70</v>
      </c>
      <c r="G34" s="108">
        <v>75</v>
      </c>
      <c r="H34" s="45">
        <v>-78</v>
      </c>
      <c r="I34" s="32">
        <f>IF(MAX(F34:H34)&lt;0,0,MAX(F34:H34))</f>
        <v>75</v>
      </c>
      <c r="J34" s="110">
        <v>85</v>
      </c>
      <c r="K34" s="108">
        <v>90</v>
      </c>
      <c r="L34" s="108">
        <v>92</v>
      </c>
      <c r="M34" s="32">
        <f>IF(MAX(J34:L34)&lt;0,0,MAX(J34:L34))</f>
        <v>92</v>
      </c>
      <c r="N34" s="273">
        <f>I34+M34</f>
        <v>167</v>
      </c>
      <c r="O34" s="34">
        <f>N34*E34</f>
        <v>186.30924338807651</v>
      </c>
      <c r="P34" s="241">
        <f>RANK(N34,N30:N34,0)</f>
        <v>3</v>
      </c>
      <c r="R34" s="247">
        <v>37377</v>
      </c>
    </row>
    <row r="35" spans="1:18" ht="16.5" customHeight="1">
      <c r="A35" s="430" t="s">
        <v>96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</row>
    <row r="36" spans="1:18" ht="15.75" customHeight="1">
      <c r="A36" s="36" t="s">
        <v>97</v>
      </c>
      <c r="B36" s="37" t="s">
        <v>77</v>
      </c>
      <c r="C36" s="38">
        <v>128.30000000000001</v>
      </c>
      <c r="D36" s="39">
        <v>1975</v>
      </c>
      <c r="E36" s="229">
        <f>10^(0.794358141*((LOG((C36/174.393)/LOG(10))*(LOG((C36/174.393)/LOG(10))))))</f>
        <v>1.0330357922774855</v>
      </c>
      <c r="F36" s="111">
        <v>110</v>
      </c>
      <c r="G36" s="108">
        <v>120</v>
      </c>
      <c r="H36" s="108">
        <v>126</v>
      </c>
      <c r="I36" s="32">
        <f>IF(MAX(F36:H36)&lt;0,0,MAX(F36:H36))</f>
        <v>126</v>
      </c>
      <c r="J36" s="110">
        <v>135</v>
      </c>
      <c r="K36" s="108">
        <v>145</v>
      </c>
      <c r="L36" s="45">
        <v>0</v>
      </c>
      <c r="M36" s="32">
        <f>IF(MAX(J36:L36)&lt;0,0,MAX(J36:L36))</f>
        <v>145</v>
      </c>
      <c r="N36" s="273">
        <f>I36+M36</f>
        <v>271</v>
      </c>
      <c r="O36" s="34">
        <f>N36*E36</f>
        <v>279.95269970719858</v>
      </c>
      <c r="P36" s="241">
        <f>RANK(N36,N36:N37,0)</f>
        <v>1</v>
      </c>
      <c r="R36" s="275">
        <v>37012</v>
      </c>
    </row>
    <row r="37" spans="1:18" ht="16.5" customHeight="1">
      <c r="A37" s="240"/>
      <c r="B37" s="99"/>
      <c r="C37" s="100"/>
      <c r="D37" s="101"/>
      <c r="E37" s="276"/>
      <c r="F37" s="188"/>
      <c r="G37" s="117"/>
      <c r="H37" s="117"/>
      <c r="I37" s="81"/>
      <c r="J37" s="187"/>
      <c r="K37" s="117"/>
      <c r="L37" s="117"/>
      <c r="M37" s="81"/>
      <c r="N37" s="277"/>
      <c r="O37" s="84"/>
      <c r="P37" s="278"/>
    </row>
    <row r="38" spans="1:18" ht="16.5" customHeight="1">
      <c r="A38" s="121" t="s">
        <v>98</v>
      </c>
      <c r="B38" s="122"/>
      <c r="C38" s="122"/>
      <c r="D38" s="122"/>
      <c r="E38" s="123"/>
      <c r="F38" s="122"/>
    </row>
    <row r="39" spans="1:18" ht="3" customHeight="1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8" ht="15.75" customHeight="1">
      <c r="A40" s="127" t="s">
        <v>99</v>
      </c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8" ht="15.75" customHeight="1">
      <c r="A41" s="127" t="s">
        <v>100</v>
      </c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8" ht="15.75" customHeight="1">
      <c r="A42" s="127" t="s">
        <v>101</v>
      </c>
    </row>
    <row r="43" spans="1:18" ht="15.75" customHeight="1">
      <c r="A43" s="127" t="s">
        <v>102</v>
      </c>
    </row>
  </sheetData>
  <sheetProtection selectLockedCells="1" selectUnlockedCells="1"/>
  <mergeCells count="13">
    <mergeCell ref="A1:P1"/>
    <mergeCell ref="A2:P2"/>
    <mergeCell ref="A3:E3"/>
    <mergeCell ref="F3:I3"/>
    <mergeCell ref="J3:M3"/>
    <mergeCell ref="N3:P3"/>
    <mergeCell ref="A35:P35"/>
    <mergeCell ref="A5:P5"/>
    <mergeCell ref="A9:P9"/>
    <mergeCell ref="A13:P13"/>
    <mergeCell ref="A21:P21"/>
    <mergeCell ref="A26:P26"/>
    <mergeCell ref="A29:P29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Ženy 2013</vt:lpstr>
      <vt:lpstr>Ml. a st. žáci</vt:lpstr>
      <vt:lpstr>Junioři do 17 let</vt:lpstr>
      <vt:lpstr>Muži</vt:lpstr>
      <vt:lpstr>Ženy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uzivatel</cp:lastModifiedBy>
  <cp:revision>1</cp:revision>
  <dcterms:created xsi:type="dcterms:W3CDTF">2007-06-28T07:50:11Z</dcterms:created>
  <dcterms:modified xsi:type="dcterms:W3CDTF">2019-08-24T21:55:45Z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